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56" windowWidth="12120" windowHeight="9120" activeTab="0"/>
  </bookViews>
  <sheets>
    <sheet name="Estimacion Precios" sheetId="1" r:id="rId1"/>
    <sheet name="isagen" sheetId="2" r:id="rId2"/>
  </sheets>
  <definedNames>
    <definedName name="call">#REF!</definedName>
    <definedName name="plazo">'Estimacion Precios'!$D$54</definedName>
    <definedName name="precio_actual">'Estimacion Precios'!$D$51</definedName>
    <definedName name="put">#REF!</definedName>
    <definedName name="rentabilidad">'Estimacion Precios'!$D$52</definedName>
    <definedName name="Rf">#REF!</definedName>
    <definedName name="S0">#REF!</definedName>
    <definedName name="valormaximo">'Estimacion Precios'!$E$66</definedName>
    <definedName name="valorminimo">'Estimacion Precios'!$C$66</definedName>
    <definedName name="valorpromedioproyectado">'Estimacion Precios'!$D$71</definedName>
    <definedName name="volatilidad">'Estimacion Precios'!$D$53</definedName>
    <definedName name="volatilidadesperada">'Estimacion Precios'!$D$74</definedName>
    <definedName name="X">#REF!</definedName>
  </definedNames>
  <calcPr fullCalcOnLoad="1"/>
</workbook>
</file>

<file path=xl/comments1.xml><?xml version="1.0" encoding="utf-8"?>
<comments xmlns="http://schemas.openxmlformats.org/spreadsheetml/2006/main">
  <authors>
    <author>David Thurman</author>
  </authors>
  <commentList>
    <comment ref="C52" authorId="0">
      <text>
        <r>
          <rPr>
            <b/>
            <sz val="8"/>
            <rFont val="Tahoma"/>
            <family val="2"/>
          </rPr>
          <t>FERNANDO FRANCO</t>
        </r>
        <r>
          <rPr>
            <sz val="8"/>
            <rFont val="Tahoma"/>
            <family val="2"/>
          </rPr>
          <t xml:space="preserve">
rendimiento esperado anual</t>
        </r>
      </text>
    </comment>
  </commentList>
</comments>
</file>

<file path=xl/sharedStrings.xml><?xml version="1.0" encoding="utf-8"?>
<sst xmlns="http://schemas.openxmlformats.org/spreadsheetml/2006/main" count="32" uniqueCount="31">
  <si>
    <t>MODELO BLACK SCHOLES</t>
  </si>
  <si>
    <t xml:space="preserve">DETERMINANTES </t>
  </si>
  <si>
    <t>So</t>
  </si>
  <si>
    <t>X</t>
  </si>
  <si>
    <t>T</t>
  </si>
  <si>
    <t>Sigma</t>
  </si>
  <si>
    <t>r</t>
  </si>
  <si>
    <t>Precio actual de las acciones</t>
  </si>
  <si>
    <t>Precio de ejercicio</t>
  </si>
  <si>
    <t>Volatilidad del precio de las acciones</t>
  </si>
  <si>
    <t>Tasa de interes libre de riesgo</t>
  </si>
  <si>
    <t>VARIABLES</t>
  </si>
  <si>
    <t xml:space="preserve">Volatilidad </t>
  </si>
  <si>
    <t>al igual que la media y la varianza</t>
  </si>
  <si>
    <t>para un 95% de confianza</t>
  </si>
  <si>
    <t>es un Z</t>
  </si>
  <si>
    <t>&lt;</t>
  </si>
  <si>
    <t>y</t>
  </si>
  <si>
    <t xml:space="preserve"> con media de</t>
  </si>
  <si>
    <t xml:space="preserve">con var de </t>
  </si>
  <si>
    <t>www.gacetafinanciera.com</t>
  </si>
  <si>
    <t xml:space="preserve">Distribución de Probabilidad </t>
  </si>
  <si>
    <t>T En Meses</t>
  </si>
  <si>
    <t>u</t>
  </si>
  <si>
    <t xml:space="preserve">ESTIMACIÓN DE PRECIOS DE ACCIONES </t>
  </si>
  <si>
    <t>Tiempo de Estimación</t>
  </si>
  <si>
    <t>Cotización</t>
  </si>
  <si>
    <t>E(Ri)</t>
  </si>
  <si>
    <t>Vol(Ri)</t>
  </si>
  <si>
    <t>Calcular la distribucion de probabilidad del precio de la, para un periodo de 50 días</t>
  </si>
  <si>
    <t>existe un 95% de probabilidad que el precio dentro de 50 días esté entre: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</si>
</sst>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  <numFmt numFmtId="187" formatCode="0.0000"/>
    <numFmt numFmtId="188" formatCode="0.00000"/>
    <numFmt numFmtId="189" formatCode="0.00000000"/>
    <numFmt numFmtId="190" formatCode="0.0000000"/>
    <numFmt numFmtId="191" formatCode="0.000000"/>
    <numFmt numFmtId="192" formatCode="0.0%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_);_(* \(#,##0\);_(* &quot;-&quot;??_);_(@_)"/>
    <numFmt numFmtId="197" formatCode="0.000000000"/>
  </numFmts>
  <fonts count="4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9" fontId="5" fillId="33" borderId="0" xfId="0" applyNumberFormat="1" applyFont="1" applyFill="1" applyAlignment="1">
      <alignment/>
    </xf>
    <xf numFmtId="195" fontId="5" fillId="33" borderId="0" xfId="48" applyNumberFormat="1" applyFont="1" applyFill="1" applyAlignment="1">
      <alignment horizontal="center"/>
    </xf>
    <xf numFmtId="188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43" fontId="5" fillId="33" borderId="0" xfId="48" applyFont="1" applyFill="1" applyAlignment="1">
      <alignment/>
    </xf>
    <xf numFmtId="43" fontId="5" fillId="33" borderId="0" xfId="48" applyFont="1" applyFill="1" applyAlignment="1">
      <alignment horizontal="center"/>
    </xf>
    <xf numFmtId="2" fontId="7" fillId="34" borderId="0" xfId="0" applyNumberFormat="1" applyFont="1" applyFill="1" applyAlignment="1">
      <alignment horizontal="center"/>
    </xf>
    <xf numFmtId="0" fontId="9" fillId="33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3" fontId="7" fillId="34" borderId="0" xfId="48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4" applyNumberFormat="1" applyFont="1" applyAlignment="1">
      <alignment/>
    </xf>
    <xf numFmtId="10" fontId="0" fillId="0" borderId="0" xfId="0" applyNumberFormat="1" applyAlignment="1">
      <alignment/>
    </xf>
    <xf numFmtId="10" fontId="5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3</xdr:row>
      <xdr:rowOff>9525</xdr:rowOff>
    </xdr:from>
    <xdr:to>
      <xdr:col>2</xdr:col>
      <xdr:colOff>581025</xdr:colOff>
      <xdr:row>5</xdr:row>
      <xdr:rowOff>9525</xdr:rowOff>
    </xdr:to>
    <xdr:pic>
      <xdr:nvPicPr>
        <xdr:cNvPr id="1" name="Picture 9" descr="Gac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95325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3:J74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.28125" style="2" customWidth="1"/>
    <col min="2" max="2" width="3.8515625" style="2" customWidth="1"/>
    <col min="3" max="3" width="24.8515625" style="2" customWidth="1"/>
    <col min="4" max="4" width="17.8515625" style="2" customWidth="1"/>
    <col min="5" max="5" width="18.7109375" style="2" bestFit="1" customWidth="1"/>
    <col min="6" max="16384" width="11.421875" style="2" customWidth="1"/>
  </cols>
  <sheetData>
    <row r="1" ht="18"/>
    <row r="2" ht="18"/>
    <row r="3" spans="2:9" ht="18">
      <c r="B3" s="18"/>
      <c r="C3" s="18"/>
      <c r="D3" s="18"/>
      <c r="E3" s="18"/>
      <c r="F3" s="18"/>
      <c r="G3" s="18"/>
      <c r="H3" s="18"/>
      <c r="I3" s="18"/>
    </row>
    <row r="4" spans="1:9" ht="18">
      <c r="A4" s="3"/>
      <c r="B4" s="4"/>
      <c r="C4" s="1"/>
      <c r="D4" s="1"/>
      <c r="E4" s="1"/>
      <c r="F4" s="1"/>
      <c r="G4" s="1"/>
      <c r="H4" s="1"/>
      <c r="I4" s="1"/>
    </row>
    <row r="5" spans="2:10" ht="18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ht="18">
      <c r="B6" s="13" t="s">
        <v>20</v>
      </c>
    </row>
    <row r="7" ht="18"/>
    <row r="8" spans="3:10" ht="18">
      <c r="C8" s="17" t="s">
        <v>24</v>
      </c>
      <c r="D8" s="17"/>
      <c r="E8" s="17"/>
      <c r="F8" s="17"/>
      <c r="G8" s="17"/>
      <c r="H8" s="17"/>
      <c r="I8" s="17"/>
      <c r="J8" s="17"/>
    </row>
    <row r="9" ht="18"/>
    <row r="10" spans="3:7" ht="18">
      <c r="C10" s="17" t="s">
        <v>1</v>
      </c>
      <c r="D10" s="17"/>
      <c r="E10" s="17"/>
      <c r="F10" s="17"/>
      <c r="G10" s="17"/>
    </row>
    <row r="11" ht="18"/>
    <row r="12" spans="3:4" ht="18">
      <c r="C12" s="5" t="s">
        <v>2</v>
      </c>
      <c r="D12" s="2" t="s">
        <v>7</v>
      </c>
    </row>
    <row r="13" spans="3:4" ht="18">
      <c r="C13" s="5" t="s">
        <v>3</v>
      </c>
      <c r="D13" s="2" t="s">
        <v>8</v>
      </c>
    </row>
    <row r="14" spans="3:4" ht="18">
      <c r="C14" s="5" t="s">
        <v>4</v>
      </c>
      <c r="D14" s="2" t="s">
        <v>25</v>
      </c>
    </row>
    <row r="15" spans="3:4" ht="18">
      <c r="C15" s="5" t="s">
        <v>5</v>
      </c>
      <c r="D15" s="2" t="s">
        <v>9</v>
      </c>
    </row>
    <row r="16" spans="3:4" ht="18">
      <c r="C16" s="5" t="s">
        <v>6</v>
      </c>
      <c r="D16" s="2" t="s">
        <v>10</v>
      </c>
    </row>
    <row r="17" ht="18"/>
    <row r="18" ht="18"/>
    <row r="19" ht="18"/>
    <row r="20" ht="18"/>
    <row r="21" ht="18"/>
    <row r="22" ht="18"/>
    <row r="23" ht="18"/>
    <row r="24" ht="18"/>
    <row r="25" ht="18"/>
    <row r="26" ht="18"/>
    <row r="27" ht="18"/>
    <row r="28" ht="18"/>
    <row r="29" spans="3:6" ht="18">
      <c r="C29" s="17" t="s">
        <v>21</v>
      </c>
      <c r="D29" s="17"/>
      <c r="E29" s="17"/>
      <c r="F29" s="17"/>
    </row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3" ht="18"/>
    <row r="44" ht="18"/>
    <row r="45" ht="18"/>
    <row r="46" ht="18"/>
    <row r="49" spans="3:5" ht="18">
      <c r="C49" s="17" t="s">
        <v>11</v>
      </c>
      <c r="D49" s="17"/>
      <c r="E49" s="17"/>
    </row>
    <row r="51" spans="3:4" ht="18">
      <c r="C51" s="2" t="s">
        <v>2</v>
      </c>
      <c r="D51" s="10">
        <f>+isagen!C248</f>
        <v>2025</v>
      </c>
    </row>
    <row r="52" spans="3:4" ht="18">
      <c r="C52" s="2" t="s">
        <v>23</v>
      </c>
      <c r="D52" s="25">
        <f>+isagen!D249</f>
        <v>-0.00013001796468402178</v>
      </c>
    </row>
    <row r="53" spans="3:4" ht="18">
      <c r="C53" s="2" t="s">
        <v>12</v>
      </c>
      <c r="D53" s="25">
        <f>+isagen!D250</f>
        <v>0.015703378188946567</v>
      </c>
    </row>
    <row r="54" spans="3:5" ht="18">
      <c r="C54" s="2" t="s">
        <v>22</v>
      </c>
      <c r="D54" s="14">
        <v>50</v>
      </c>
      <c r="E54" s="9">
        <f>+plazo</f>
        <v>50</v>
      </c>
    </row>
    <row r="56" ht="18">
      <c r="C56" s="2" t="s">
        <v>29</v>
      </c>
    </row>
    <row r="57" ht="18">
      <c r="C57" s="2" t="s">
        <v>13</v>
      </c>
    </row>
    <row r="59" spans="3:4" ht="18">
      <c r="C59" s="7">
        <f>+LN(D51)+(D52-(D53^2/2))*E54</f>
        <v>7.600659179142811</v>
      </c>
      <c r="D59" s="8">
        <f>+D53*(E54)^0.5</f>
        <v>0.11103965204941044</v>
      </c>
    </row>
    <row r="60" spans="3:6" ht="18">
      <c r="C60" s="2" t="s">
        <v>14</v>
      </c>
      <c r="E60" s="2">
        <v>1.96</v>
      </c>
      <c r="F60" s="2" t="s">
        <v>15</v>
      </c>
    </row>
    <row r="61" ht="18"/>
    <row r="62" ht="18">
      <c r="C62" s="6"/>
    </row>
    <row r="63" ht="18"/>
    <row r="66" spans="3:5" ht="18">
      <c r="C66" s="15">
        <f>EXP(C59-E60*D59)</f>
        <v>1608.4422791234952</v>
      </c>
      <c r="D66" s="9" t="s">
        <v>16</v>
      </c>
      <c r="E66" s="15">
        <f>EXP(C59+E60*D59)</f>
        <v>2485.6684520818294</v>
      </c>
    </row>
    <row r="68" ht="18">
      <c r="C68" s="2" t="s">
        <v>30</v>
      </c>
    </row>
    <row r="69" spans="3:5" ht="18">
      <c r="C69" s="10">
        <f>C66</f>
        <v>1608.4422791234952</v>
      </c>
      <c r="D69" s="16" t="s">
        <v>17</v>
      </c>
      <c r="E69" s="10">
        <f>E66</f>
        <v>2485.6684520818294</v>
      </c>
    </row>
    <row r="71" spans="3:4" ht="18">
      <c r="C71" s="2" t="s">
        <v>18</v>
      </c>
      <c r="D71" s="15">
        <f>D51*EXP(D52*E54)</f>
        <v>2011.878378450702</v>
      </c>
    </row>
    <row r="73" spans="3:4" ht="18">
      <c r="C73" s="2" t="s">
        <v>19</v>
      </c>
      <c r="D73" s="11">
        <f>D51^2*(EXP(2*D52*E54)*(EXP(D53*D53*E54)-1))</f>
        <v>50215.728208086024</v>
      </c>
    </row>
    <row r="74" ht="18">
      <c r="D74" s="12">
        <f>+(D73)^0.5</f>
        <v>224.0886614893445</v>
      </c>
    </row>
  </sheetData>
  <sheetProtection/>
  <mergeCells count="6">
    <mergeCell ref="C49:E49"/>
    <mergeCell ref="C8:J8"/>
    <mergeCell ref="C29:F29"/>
    <mergeCell ref="B3:I3"/>
    <mergeCell ref="B5:J5"/>
    <mergeCell ref="C10:G10"/>
  </mergeCells>
  <hyperlinks>
    <hyperlink ref="B6" r:id="rId1" display="www.gacetafinanciera.com"/>
  </hyperlinks>
  <printOptions horizontalCentered="1" verticalCentered="1"/>
  <pageMargins left="0.7874015748031497" right="0.7874015748031497" top="0.984251968503937" bottom="0.984251968503937" header="0" footer="0"/>
  <pageSetup orientation="portrait" paperSize="9" r:id="rId11"/>
  <drawing r:id="rId10"/>
  <legacyDrawing r:id="rId9"/>
  <oleObjects>
    <oleObject progId="Equation.3" shapeId="1771636" r:id="rId3"/>
    <oleObject progId="Equation.3" shapeId="1771637" r:id="rId4"/>
    <oleObject progId="Equation.3" shapeId="1771638" r:id="rId5"/>
    <oleObject progId="Equation.3" shapeId="1771639" r:id="rId6"/>
    <oleObject progId="Equation.3" shapeId="1771640" r:id="rId7"/>
    <oleObject progId="Equation.3" shapeId="1771641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3:D250"/>
  <sheetViews>
    <sheetView zoomScale="120" zoomScaleNormal="120" zoomScalePageLayoutView="0" workbookViewId="0" topLeftCell="A237">
      <selection activeCell="D258" sqref="D258"/>
    </sheetView>
  </sheetViews>
  <sheetFormatPr defaultColWidth="11.421875" defaultRowHeight="12.75"/>
  <cols>
    <col min="2" max="2" width="10.57421875" style="0" bestFit="1" customWidth="1"/>
    <col min="3" max="3" width="9.8515625" style="0" bestFit="1" customWidth="1"/>
    <col min="4" max="4" width="7.00390625" style="0" bestFit="1" customWidth="1"/>
  </cols>
  <sheetData>
    <row r="3" ht="12.75">
      <c r="C3" s="22" t="s">
        <v>26</v>
      </c>
    </row>
    <row r="5" spans="2:4" ht="12.75">
      <c r="B5" s="19">
        <v>39568</v>
      </c>
      <c r="C5" s="20">
        <v>2090</v>
      </c>
      <c r="D5" s="21"/>
    </row>
    <row r="6" spans="2:4" ht="12.75">
      <c r="B6" s="19">
        <v>39570</v>
      </c>
      <c r="C6" s="20">
        <v>2090</v>
      </c>
      <c r="D6" s="23">
        <f>+LN(C6/C5)</f>
        <v>0</v>
      </c>
    </row>
    <row r="7" spans="2:4" ht="12.75">
      <c r="B7" s="19">
        <v>39574</v>
      </c>
      <c r="C7" s="20">
        <v>2080</v>
      </c>
      <c r="D7" s="23">
        <f aca="true" t="shared" si="0" ref="D7:D70">+LN(C7/C6)</f>
        <v>-0.004796172263493055</v>
      </c>
    </row>
    <row r="8" spans="2:4" ht="12.75">
      <c r="B8" s="19">
        <v>39575</v>
      </c>
      <c r="C8" s="20">
        <v>2040</v>
      </c>
      <c r="D8" s="23">
        <f t="shared" si="0"/>
        <v>-0.019418085857101627</v>
      </c>
    </row>
    <row r="9" spans="2:4" ht="12.75">
      <c r="B9" s="19">
        <v>39576</v>
      </c>
      <c r="C9" s="20">
        <v>2055</v>
      </c>
      <c r="D9" s="23">
        <f t="shared" si="0"/>
        <v>0.007326040092072881</v>
      </c>
    </row>
    <row r="10" spans="2:4" ht="12.75">
      <c r="B10" s="19">
        <v>39577</v>
      </c>
      <c r="C10" s="20">
        <v>2090</v>
      </c>
      <c r="D10" s="23">
        <f t="shared" si="0"/>
        <v>0.016888218028521796</v>
      </c>
    </row>
    <row r="11" spans="2:4" ht="12.75">
      <c r="B11" s="19">
        <v>39580</v>
      </c>
      <c r="C11" s="20">
        <v>2070</v>
      </c>
      <c r="D11" s="23">
        <f t="shared" si="0"/>
        <v>-0.00961545869944198</v>
      </c>
    </row>
    <row r="12" spans="2:4" ht="12.75">
      <c r="B12" s="19">
        <v>39581</v>
      </c>
      <c r="C12" s="20">
        <v>2065</v>
      </c>
      <c r="D12" s="23">
        <f t="shared" si="0"/>
        <v>-0.002418380864281638</v>
      </c>
    </row>
    <row r="13" spans="2:4" ht="12.75">
      <c r="B13" s="19">
        <v>39582</v>
      </c>
      <c r="C13" s="20">
        <v>2085</v>
      </c>
      <c r="D13" s="23">
        <f t="shared" si="0"/>
        <v>0.009638628837768793</v>
      </c>
    </row>
    <row r="14" spans="2:4" ht="12.75">
      <c r="B14" s="19">
        <v>39583</v>
      </c>
      <c r="C14" s="20">
        <v>2090</v>
      </c>
      <c r="D14" s="23">
        <f t="shared" si="0"/>
        <v>0.00239521072595485</v>
      </c>
    </row>
    <row r="15" spans="2:4" ht="12.75">
      <c r="B15" s="19">
        <v>39584</v>
      </c>
      <c r="C15" s="20">
        <v>2080</v>
      </c>
      <c r="D15" s="23">
        <f t="shared" si="0"/>
        <v>-0.004796172263493055</v>
      </c>
    </row>
    <row r="16" spans="2:4" ht="12.75">
      <c r="B16" s="19">
        <v>39587</v>
      </c>
      <c r="C16" s="20">
        <v>2065</v>
      </c>
      <c r="D16" s="23">
        <f t="shared" si="0"/>
        <v>-0.007237667300230502</v>
      </c>
    </row>
    <row r="17" spans="2:4" ht="12.75">
      <c r="B17" s="19">
        <v>39588</v>
      </c>
      <c r="C17" s="20">
        <v>2075</v>
      </c>
      <c r="D17" s="23">
        <f t="shared" si="0"/>
        <v>0.004830927269665592</v>
      </c>
    </row>
    <row r="18" spans="2:4" ht="12.75">
      <c r="B18" s="19">
        <v>39589</v>
      </c>
      <c r="C18" s="20">
        <v>2080</v>
      </c>
      <c r="D18" s="23">
        <f t="shared" si="0"/>
        <v>0.0024067400305650593</v>
      </c>
    </row>
    <row r="19" spans="2:4" ht="12.75">
      <c r="B19" s="19">
        <v>39590</v>
      </c>
      <c r="C19" s="20">
        <v>2070</v>
      </c>
      <c r="D19" s="23">
        <f t="shared" si="0"/>
        <v>-0.004819286435948883</v>
      </c>
    </row>
    <row r="20" spans="2:4" ht="12.75">
      <c r="B20" s="19">
        <v>39591</v>
      </c>
      <c r="C20" s="20">
        <v>2085</v>
      </c>
      <c r="D20" s="23">
        <f t="shared" si="0"/>
        <v>0.007220247973487097</v>
      </c>
    </row>
    <row r="21" spans="2:4" ht="12.75">
      <c r="B21" s="19">
        <v>39595</v>
      </c>
      <c r="C21" s="20">
        <v>2065</v>
      </c>
      <c r="D21" s="23">
        <f t="shared" si="0"/>
        <v>-0.009638628837768745</v>
      </c>
    </row>
    <row r="22" spans="2:4" ht="12.75">
      <c r="B22" s="19">
        <v>39596</v>
      </c>
      <c r="C22" s="20">
        <v>2070</v>
      </c>
      <c r="D22" s="23">
        <f t="shared" si="0"/>
        <v>0.0024183808642816527</v>
      </c>
    </row>
    <row r="23" spans="2:4" ht="12.75">
      <c r="B23" s="19">
        <v>39597</v>
      </c>
      <c r="C23" s="20">
        <v>2080</v>
      </c>
      <c r="D23" s="23">
        <f t="shared" si="0"/>
        <v>0.004819286435948922</v>
      </c>
    </row>
    <row r="24" spans="2:4" ht="12.75">
      <c r="B24" s="19">
        <v>39598</v>
      </c>
      <c r="C24" s="20">
        <v>2085</v>
      </c>
      <c r="D24" s="23">
        <f t="shared" si="0"/>
        <v>0.002400961537538268</v>
      </c>
    </row>
    <row r="25" spans="2:4" ht="12.75">
      <c r="B25" s="19">
        <v>39602</v>
      </c>
      <c r="C25" s="20">
        <v>2060</v>
      </c>
      <c r="D25" s="23">
        <f t="shared" si="0"/>
        <v>-0.012062872449275095</v>
      </c>
    </row>
    <row r="26" spans="2:4" ht="12.75">
      <c r="B26" s="19">
        <v>39603</v>
      </c>
      <c r="C26" s="20">
        <v>2060</v>
      </c>
      <c r="D26" s="23">
        <f t="shared" si="0"/>
        <v>0</v>
      </c>
    </row>
    <row r="27" spans="2:4" ht="12.75">
      <c r="B27" s="19">
        <v>39604</v>
      </c>
      <c r="C27" s="20">
        <v>2070</v>
      </c>
      <c r="D27" s="23">
        <f t="shared" si="0"/>
        <v>0.004842624475787991</v>
      </c>
    </row>
    <row r="28" spans="2:4" ht="12.75">
      <c r="B28" s="19">
        <v>39605</v>
      </c>
      <c r="C28" s="20">
        <v>2060</v>
      </c>
      <c r="D28" s="23">
        <f t="shared" si="0"/>
        <v>-0.004842624475788015</v>
      </c>
    </row>
    <row r="29" spans="2:4" ht="12.75">
      <c r="B29" s="19">
        <v>39608</v>
      </c>
      <c r="C29" s="20">
        <v>2080</v>
      </c>
      <c r="D29" s="23">
        <f t="shared" si="0"/>
        <v>0.00966191091173689</v>
      </c>
    </row>
    <row r="30" spans="2:4" ht="12.75">
      <c r="B30" s="19">
        <v>39609</v>
      </c>
      <c r="C30" s="20">
        <v>2075</v>
      </c>
      <c r="D30" s="23">
        <f t="shared" si="0"/>
        <v>-0.0024067400305649764</v>
      </c>
    </row>
    <row r="31" spans="2:4" ht="12.75">
      <c r="B31" s="19">
        <v>39610</v>
      </c>
      <c r="C31" s="20">
        <v>2075</v>
      </c>
      <c r="D31" s="23">
        <f t="shared" si="0"/>
        <v>0</v>
      </c>
    </row>
    <row r="32" spans="2:4" ht="12.75">
      <c r="B32" s="19">
        <v>39611</v>
      </c>
      <c r="C32" s="20">
        <v>2090</v>
      </c>
      <c r="D32" s="23">
        <f t="shared" si="0"/>
        <v>0.007202912294058016</v>
      </c>
    </row>
    <row r="33" spans="2:4" ht="12.75">
      <c r="B33" s="19">
        <v>39612</v>
      </c>
      <c r="C33" s="20">
        <v>2075</v>
      </c>
      <c r="D33" s="23">
        <f t="shared" si="0"/>
        <v>-0.007202912294057997</v>
      </c>
    </row>
    <row r="34" spans="2:4" ht="12.75">
      <c r="B34" s="19">
        <v>39615</v>
      </c>
      <c r="C34" s="20">
        <v>2080</v>
      </c>
      <c r="D34" s="23">
        <f t="shared" si="0"/>
        <v>0.0024067400305650593</v>
      </c>
    </row>
    <row r="35" spans="2:4" ht="12.75">
      <c r="B35" s="19">
        <v>39616</v>
      </c>
      <c r="C35" s="20">
        <v>2090</v>
      </c>
      <c r="D35" s="23">
        <f t="shared" si="0"/>
        <v>0.0047961722634930135</v>
      </c>
    </row>
    <row r="36" spans="2:4" ht="12.75">
      <c r="B36" s="19">
        <v>39617</v>
      </c>
      <c r="C36" s="20">
        <v>2095</v>
      </c>
      <c r="D36" s="23">
        <f t="shared" si="0"/>
        <v>0.0023894873973814854</v>
      </c>
    </row>
    <row r="37" spans="2:4" ht="12.75">
      <c r="B37" s="19">
        <v>39618</v>
      </c>
      <c r="C37" s="20">
        <v>2085</v>
      </c>
      <c r="D37" s="23">
        <f t="shared" si="0"/>
        <v>-0.0047846981233362704</v>
      </c>
    </row>
    <row r="38" spans="2:4" ht="12.75">
      <c r="B38" s="19">
        <v>39619</v>
      </c>
      <c r="C38" s="20">
        <v>2100</v>
      </c>
      <c r="D38" s="23">
        <f t="shared" si="0"/>
        <v>0.007168489478612497</v>
      </c>
    </row>
    <row r="39" spans="2:4" ht="12.75">
      <c r="B39" s="19">
        <v>39622</v>
      </c>
      <c r="C39" s="20">
        <v>2095</v>
      </c>
      <c r="D39" s="23">
        <f t="shared" si="0"/>
        <v>-0.0023837913552762504</v>
      </c>
    </row>
    <row r="40" spans="2:4" ht="12.75">
      <c r="B40" s="19">
        <v>39623</v>
      </c>
      <c r="C40" s="20">
        <v>2085</v>
      </c>
      <c r="D40" s="23">
        <f t="shared" si="0"/>
        <v>-0.0047846981233362704</v>
      </c>
    </row>
    <row r="41" spans="2:4" ht="12.75">
      <c r="B41" s="19">
        <v>39624</v>
      </c>
      <c r="C41" s="20">
        <v>2095</v>
      </c>
      <c r="D41" s="23">
        <f t="shared" si="0"/>
        <v>0.004784698123336253</v>
      </c>
    </row>
    <row r="42" spans="2:4" ht="12.75">
      <c r="B42" s="19">
        <v>39625</v>
      </c>
      <c r="C42" s="20">
        <v>2095</v>
      </c>
      <c r="D42" s="23">
        <f t="shared" si="0"/>
        <v>0</v>
      </c>
    </row>
    <row r="43" spans="2:4" ht="12.75">
      <c r="B43" s="19">
        <v>39626</v>
      </c>
      <c r="C43" s="20">
        <v>2085</v>
      </c>
      <c r="D43" s="23">
        <f t="shared" si="0"/>
        <v>-0.0047846981233362704</v>
      </c>
    </row>
    <row r="44" spans="2:4" ht="12.75">
      <c r="B44" s="19">
        <v>39630</v>
      </c>
      <c r="C44" s="20">
        <v>2085</v>
      </c>
      <c r="D44" s="23">
        <f t="shared" si="0"/>
        <v>0</v>
      </c>
    </row>
    <row r="45" spans="2:4" ht="12.75">
      <c r="B45" s="19">
        <v>39631</v>
      </c>
      <c r="C45" s="20">
        <v>2060</v>
      </c>
      <c r="D45" s="23">
        <f t="shared" si="0"/>
        <v>-0.012062872449275095</v>
      </c>
    </row>
    <row r="46" spans="2:4" ht="12.75">
      <c r="B46" s="19">
        <v>39632</v>
      </c>
      <c r="C46" s="20">
        <v>2080</v>
      </c>
      <c r="D46" s="23">
        <f t="shared" si="0"/>
        <v>0.00966191091173689</v>
      </c>
    </row>
    <row r="47" spans="2:4" ht="12.75">
      <c r="B47" s="19">
        <v>39633</v>
      </c>
      <c r="C47" s="20">
        <v>2075</v>
      </c>
      <c r="D47" s="23">
        <f t="shared" si="0"/>
        <v>-0.0024067400305649764</v>
      </c>
    </row>
    <row r="48" spans="2:4" ht="12.75">
      <c r="B48" s="19">
        <v>39636</v>
      </c>
      <c r="C48" s="20">
        <v>2070</v>
      </c>
      <c r="D48" s="23">
        <f t="shared" si="0"/>
        <v>-0.002412546405383878</v>
      </c>
    </row>
    <row r="49" spans="2:4" ht="12.75">
      <c r="B49" s="19">
        <v>39637</v>
      </c>
      <c r="C49" s="20">
        <v>2060</v>
      </c>
      <c r="D49" s="23">
        <f t="shared" si="0"/>
        <v>-0.004842624475788015</v>
      </c>
    </row>
    <row r="50" spans="2:4" ht="12.75">
      <c r="B50" s="19">
        <v>39638</v>
      </c>
      <c r="C50" s="20">
        <v>2070</v>
      </c>
      <c r="D50" s="23">
        <f t="shared" si="0"/>
        <v>0.004842624475787991</v>
      </c>
    </row>
    <row r="51" spans="2:4" ht="12.75">
      <c r="B51" s="19">
        <v>39639</v>
      </c>
      <c r="C51" s="20">
        <v>2080</v>
      </c>
      <c r="D51" s="23">
        <f t="shared" si="0"/>
        <v>0.004819286435948922</v>
      </c>
    </row>
    <row r="52" spans="2:4" ht="12.75">
      <c r="B52" s="19">
        <v>39640</v>
      </c>
      <c r="C52" s="20">
        <v>2075</v>
      </c>
      <c r="D52" s="23">
        <f t="shared" si="0"/>
        <v>-0.0024067400305649764</v>
      </c>
    </row>
    <row r="53" spans="2:4" ht="12.75">
      <c r="B53" s="19">
        <v>39643</v>
      </c>
      <c r="C53" s="20">
        <v>2070</v>
      </c>
      <c r="D53" s="23">
        <f t="shared" si="0"/>
        <v>-0.002412546405383878</v>
      </c>
    </row>
    <row r="54" spans="2:4" ht="12.75">
      <c r="B54" s="19">
        <v>39644</v>
      </c>
      <c r="C54" s="20">
        <v>2055</v>
      </c>
      <c r="D54" s="23">
        <f t="shared" si="0"/>
        <v>-0.007272759329079809</v>
      </c>
    </row>
    <row r="55" spans="2:4" ht="12.75">
      <c r="B55" s="19">
        <v>39645</v>
      </c>
      <c r="C55" s="20">
        <v>2060</v>
      </c>
      <c r="D55" s="23">
        <f t="shared" si="0"/>
        <v>0.0024301348532918907</v>
      </c>
    </row>
    <row r="56" spans="2:4" ht="12.75">
      <c r="B56" s="19">
        <v>39646</v>
      </c>
      <c r="C56" s="20">
        <v>2080</v>
      </c>
      <c r="D56" s="23">
        <f t="shared" si="0"/>
        <v>0.00966191091173689</v>
      </c>
    </row>
    <row r="57" spans="2:4" ht="12.75">
      <c r="B57" s="19">
        <v>39647</v>
      </c>
      <c r="C57" s="20">
        <v>2075</v>
      </c>
      <c r="D57" s="23">
        <f t="shared" si="0"/>
        <v>-0.0024067400305649764</v>
      </c>
    </row>
    <row r="58" spans="2:4" ht="12.75">
      <c r="B58" s="19">
        <v>39650</v>
      </c>
      <c r="C58" s="20">
        <v>2095</v>
      </c>
      <c r="D58" s="23">
        <f t="shared" si="0"/>
        <v>0.009592399691439508</v>
      </c>
    </row>
    <row r="59" spans="2:4" ht="12.75">
      <c r="B59" s="19">
        <v>39651</v>
      </c>
      <c r="C59" s="20">
        <v>2095</v>
      </c>
      <c r="D59" s="23">
        <f t="shared" si="0"/>
        <v>0</v>
      </c>
    </row>
    <row r="60" spans="2:4" ht="12.75">
      <c r="B60" s="19">
        <v>39652</v>
      </c>
      <c r="C60" s="20">
        <v>2105</v>
      </c>
      <c r="D60" s="23">
        <f t="shared" si="0"/>
        <v>0.004761913760243785</v>
      </c>
    </row>
    <row r="61" spans="2:4" ht="12.75">
      <c r="B61" s="19">
        <v>39653</v>
      </c>
      <c r="C61" s="20">
        <v>2095</v>
      </c>
      <c r="D61" s="23">
        <f t="shared" si="0"/>
        <v>-0.004761913760243703</v>
      </c>
    </row>
    <row r="62" spans="2:4" ht="12.75">
      <c r="B62" s="19">
        <v>39654</v>
      </c>
      <c r="C62" s="20">
        <v>2100</v>
      </c>
      <c r="D62" s="23">
        <f t="shared" si="0"/>
        <v>0.0023837913552761975</v>
      </c>
    </row>
    <row r="63" spans="2:4" ht="12.75">
      <c r="B63" s="19">
        <v>39657</v>
      </c>
      <c r="C63" s="20">
        <v>2075</v>
      </c>
      <c r="D63" s="23">
        <f t="shared" si="0"/>
        <v>-0.01197619104671565</v>
      </c>
    </row>
    <row r="64" spans="2:4" ht="12.75">
      <c r="B64" s="19">
        <v>39658</v>
      </c>
      <c r="C64" s="20">
        <v>2080</v>
      </c>
      <c r="D64" s="23">
        <f t="shared" si="0"/>
        <v>0.0024067400305650593</v>
      </c>
    </row>
    <row r="65" spans="2:4" ht="12.75">
      <c r="B65" s="19">
        <v>39659</v>
      </c>
      <c r="C65" s="20">
        <v>2070</v>
      </c>
      <c r="D65" s="23">
        <f t="shared" si="0"/>
        <v>-0.004819286435948883</v>
      </c>
    </row>
    <row r="66" spans="2:4" ht="12.75">
      <c r="B66" s="19">
        <v>39660</v>
      </c>
      <c r="C66" s="20">
        <v>2085</v>
      </c>
      <c r="D66" s="23">
        <f t="shared" si="0"/>
        <v>0.007220247973487097</v>
      </c>
    </row>
    <row r="67" spans="2:4" ht="12.75">
      <c r="B67" s="19">
        <v>39661</v>
      </c>
      <c r="C67" s="20">
        <v>2085</v>
      </c>
      <c r="D67" s="23">
        <f t="shared" si="0"/>
        <v>0</v>
      </c>
    </row>
    <row r="68" spans="2:4" ht="12.75">
      <c r="B68" s="19">
        <v>39664</v>
      </c>
      <c r="C68" s="20">
        <v>2080</v>
      </c>
      <c r="D68" s="23">
        <f t="shared" si="0"/>
        <v>-0.0024009615375381503</v>
      </c>
    </row>
    <row r="69" spans="2:4" ht="12.75">
      <c r="B69" s="19">
        <v>39665</v>
      </c>
      <c r="C69" s="20">
        <v>2090</v>
      </c>
      <c r="D69" s="23">
        <f t="shared" si="0"/>
        <v>0.0047961722634930135</v>
      </c>
    </row>
    <row r="70" spans="2:4" ht="12.75">
      <c r="B70" s="19">
        <v>39666</v>
      </c>
      <c r="C70" s="20">
        <v>2070</v>
      </c>
      <c r="D70" s="23">
        <f t="shared" si="0"/>
        <v>-0.00961545869944198</v>
      </c>
    </row>
    <row r="71" spans="2:4" ht="12.75">
      <c r="B71" s="19">
        <v>39668</v>
      </c>
      <c r="C71" s="20">
        <v>2070</v>
      </c>
      <c r="D71" s="23">
        <f aca="true" t="shared" si="1" ref="D71:D134">+LN(C71/C70)</f>
        <v>0</v>
      </c>
    </row>
    <row r="72" spans="2:4" ht="12.75">
      <c r="B72" s="19">
        <v>39671</v>
      </c>
      <c r="C72" s="20">
        <v>2095</v>
      </c>
      <c r="D72" s="23">
        <f t="shared" si="1"/>
        <v>0.0120049460968234</v>
      </c>
    </row>
    <row r="73" spans="2:4" ht="12.75">
      <c r="B73" s="19">
        <v>39672</v>
      </c>
      <c r="C73" s="20">
        <v>2090</v>
      </c>
      <c r="D73" s="23">
        <f t="shared" si="1"/>
        <v>-0.002389487397381467</v>
      </c>
    </row>
    <row r="74" spans="2:4" ht="12.75">
      <c r="B74" s="19">
        <v>39673</v>
      </c>
      <c r="C74" s="20">
        <v>2095</v>
      </c>
      <c r="D74" s="23">
        <f t="shared" si="1"/>
        <v>0.0023894873973814854</v>
      </c>
    </row>
    <row r="75" spans="2:4" ht="12.75">
      <c r="B75" s="19">
        <v>39674</v>
      </c>
      <c r="C75" s="20">
        <v>2100</v>
      </c>
      <c r="D75" s="23">
        <f t="shared" si="1"/>
        <v>0.0023837913552761975</v>
      </c>
    </row>
    <row r="76" spans="2:4" ht="12.75">
      <c r="B76" s="19">
        <v>39675</v>
      </c>
      <c r="C76" s="20">
        <v>2100</v>
      </c>
      <c r="D76" s="23">
        <f t="shared" si="1"/>
        <v>0</v>
      </c>
    </row>
    <row r="77" spans="2:4" ht="12.75">
      <c r="B77" s="19">
        <v>39679</v>
      </c>
      <c r="C77" s="20">
        <v>2090</v>
      </c>
      <c r="D77" s="23">
        <f t="shared" si="1"/>
        <v>-0.00477327875265766</v>
      </c>
    </row>
    <row r="78" spans="2:4" ht="12.75">
      <c r="B78" s="19">
        <v>39680</v>
      </c>
      <c r="C78" s="20">
        <v>2080</v>
      </c>
      <c r="D78" s="23">
        <f t="shared" si="1"/>
        <v>-0.004796172263493055</v>
      </c>
    </row>
    <row r="79" spans="2:4" ht="12.75">
      <c r="B79" s="19">
        <v>39681</v>
      </c>
      <c r="C79" s="20">
        <v>2100</v>
      </c>
      <c r="D79" s="23">
        <f t="shared" si="1"/>
        <v>0.009569451016150672</v>
      </c>
    </row>
    <row r="80" spans="2:4" ht="12.75">
      <c r="B80" s="19">
        <v>39682</v>
      </c>
      <c r="C80" s="20">
        <v>2095</v>
      </c>
      <c r="D80" s="23">
        <f t="shared" si="1"/>
        <v>-0.0023837913552762504</v>
      </c>
    </row>
    <row r="81" spans="2:4" ht="12.75">
      <c r="B81" s="19">
        <v>39685</v>
      </c>
      <c r="C81" s="20">
        <v>2085</v>
      </c>
      <c r="D81" s="23">
        <f t="shared" si="1"/>
        <v>-0.0047846981233362704</v>
      </c>
    </row>
    <row r="82" spans="2:4" ht="12.75">
      <c r="B82" s="19">
        <v>39686</v>
      </c>
      <c r="C82" s="20">
        <v>2090</v>
      </c>
      <c r="D82" s="23">
        <f t="shared" si="1"/>
        <v>0.00239521072595485</v>
      </c>
    </row>
    <row r="83" spans="2:4" ht="12.75">
      <c r="B83" s="19">
        <v>39687</v>
      </c>
      <c r="C83" s="20">
        <v>2090</v>
      </c>
      <c r="D83" s="23">
        <f t="shared" si="1"/>
        <v>0</v>
      </c>
    </row>
    <row r="84" spans="2:4" ht="12.75">
      <c r="B84" s="19">
        <v>39688</v>
      </c>
      <c r="C84" s="20">
        <v>2100</v>
      </c>
      <c r="D84" s="23">
        <f t="shared" si="1"/>
        <v>0.0047732787526575905</v>
      </c>
    </row>
    <row r="85" spans="2:4" ht="12.75">
      <c r="B85" s="19">
        <v>39689</v>
      </c>
      <c r="C85" s="20">
        <v>2085</v>
      </c>
      <c r="D85" s="23">
        <f t="shared" si="1"/>
        <v>-0.007168489478612516</v>
      </c>
    </row>
    <row r="86" spans="2:4" ht="12.75">
      <c r="B86" s="19">
        <v>39692</v>
      </c>
      <c r="C86" s="20">
        <v>2100</v>
      </c>
      <c r="D86" s="23">
        <f t="shared" si="1"/>
        <v>0.007168489478612497</v>
      </c>
    </row>
    <row r="87" spans="2:4" ht="12.75">
      <c r="B87" s="19">
        <v>39693</v>
      </c>
      <c r="C87" s="20">
        <v>2110</v>
      </c>
      <c r="D87" s="23">
        <f t="shared" si="1"/>
        <v>0.004750602758597799</v>
      </c>
    </row>
    <row r="88" spans="2:4" ht="12.75">
      <c r="B88" s="19">
        <v>39694</v>
      </c>
      <c r="C88" s="20">
        <v>2090</v>
      </c>
      <c r="D88" s="23">
        <f t="shared" si="1"/>
        <v>-0.009523881511255479</v>
      </c>
    </row>
    <row r="89" spans="2:4" ht="12.75">
      <c r="B89" s="19">
        <v>39695</v>
      </c>
      <c r="C89" s="20">
        <v>2085</v>
      </c>
      <c r="D89" s="23">
        <f t="shared" si="1"/>
        <v>-0.002395210725954822</v>
      </c>
    </row>
    <row r="90" spans="2:4" ht="12.75">
      <c r="B90" s="19">
        <v>39696</v>
      </c>
      <c r="C90" s="20">
        <v>2080</v>
      </c>
      <c r="D90" s="23">
        <f t="shared" si="1"/>
        <v>-0.0024009615375381503</v>
      </c>
    </row>
    <row r="91" spans="2:4" ht="12.75">
      <c r="B91" s="19">
        <v>39699</v>
      </c>
      <c r="C91" s="20">
        <v>2090</v>
      </c>
      <c r="D91" s="23">
        <f t="shared" si="1"/>
        <v>0.0047961722634930135</v>
      </c>
    </row>
    <row r="92" spans="2:4" ht="12.75">
      <c r="B92" s="19">
        <v>39700</v>
      </c>
      <c r="C92" s="20">
        <v>2080</v>
      </c>
      <c r="D92" s="23">
        <f t="shared" si="1"/>
        <v>-0.004796172263493055</v>
      </c>
    </row>
    <row r="93" spans="2:4" ht="12.75">
      <c r="B93" s="19">
        <v>39701</v>
      </c>
      <c r="C93" s="20">
        <v>2070</v>
      </c>
      <c r="D93" s="23">
        <f t="shared" si="1"/>
        <v>-0.004819286435948883</v>
      </c>
    </row>
    <row r="94" spans="2:4" ht="12.75">
      <c r="B94" s="19">
        <v>39702</v>
      </c>
      <c r="C94" s="20">
        <v>2100</v>
      </c>
      <c r="D94" s="23">
        <f t="shared" si="1"/>
        <v>0.01438873745209967</v>
      </c>
    </row>
    <row r="95" spans="2:4" ht="12.75">
      <c r="B95" s="19">
        <v>39703</v>
      </c>
      <c r="C95" s="20">
        <v>2085</v>
      </c>
      <c r="D95" s="23">
        <f t="shared" si="1"/>
        <v>-0.007168489478612516</v>
      </c>
    </row>
    <row r="96" spans="2:4" ht="12.75">
      <c r="B96" s="19">
        <v>39706</v>
      </c>
      <c r="C96" s="20">
        <v>2065</v>
      </c>
      <c r="D96" s="23">
        <f t="shared" si="1"/>
        <v>-0.009638628837768745</v>
      </c>
    </row>
    <row r="97" spans="2:4" ht="12.75">
      <c r="B97" s="19">
        <v>39707</v>
      </c>
      <c r="C97" s="20">
        <v>2010</v>
      </c>
      <c r="D97" s="23">
        <f t="shared" si="1"/>
        <v>-0.026995504342011638</v>
      </c>
    </row>
    <row r="98" spans="2:4" ht="12.75">
      <c r="B98" s="19">
        <v>39708</v>
      </c>
      <c r="C98" s="20">
        <v>2010</v>
      </c>
      <c r="D98" s="23">
        <f t="shared" si="1"/>
        <v>0</v>
      </c>
    </row>
    <row r="99" spans="2:4" ht="12.75">
      <c r="B99" s="19">
        <v>39709</v>
      </c>
      <c r="C99" s="20">
        <v>1990</v>
      </c>
      <c r="D99" s="23">
        <f t="shared" si="1"/>
        <v>-0.01000008333458331</v>
      </c>
    </row>
    <row r="100" spans="2:4" ht="12.75">
      <c r="B100" s="19">
        <v>39710</v>
      </c>
      <c r="C100" s="20">
        <v>2040</v>
      </c>
      <c r="D100" s="23">
        <f t="shared" si="1"/>
        <v>0.024815169119723993</v>
      </c>
    </row>
    <row r="101" spans="2:4" ht="12.75">
      <c r="B101" s="19">
        <v>39713</v>
      </c>
      <c r="C101" s="20">
        <v>2050</v>
      </c>
      <c r="D101" s="23">
        <f t="shared" si="1"/>
        <v>0.00488998529419177</v>
      </c>
    </row>
    <row r="102" spans="2:4" ht="12.75">
      <c r="B102" s="19">
        <v>39714</v>
      </c>
      <c r="C102" s="20">
        <v>2030</v>
      </c>
      <c r="D102" s="23">
        <f t="shared" si="1"/>
        <v>-0.009804000096620856</v>
      </c>
    </row>
    <row r="103" spans="2:4" ht="12.75">
      <c r="B103" s="19">
        <v>39715</v>
      </c>
      <c r="C103" s="20">
        <v>2030</v>
      </c>
      <c r="D103" s="23">
        <f t="shared" si="1"/>
        <v>0</v>
      </c>
    </row>
    <row r="104" spans="2:4" ht="12.75">
      <c r="B104" s="19">
        <v>39716</v>
      </c>
      <c r="C104" s="20">
        <v>2040</v>
      </c>
      <c r="D104" s="23">
        <f t="shared" si="1"/>
        <v>0.004914014802429163</v>
      </c>
    </row>
    <row r="105" spans="2:4" ht="12.75">
      <c r="B105" s="19">
        <v>39717</v>
      </c>
      <c r="C105" s="20">
        <v>2015</v>
      </c>
      <c r="D105" s="23">
        <f t="shared" si="1"/>
        <v>-0.012330612457478674</v>
      </c>
    </row>
    <row r="106" spans="2:4" ht="12.75">
      <c r="B106" s="19">
        <v>39720</v>
      </c>
      <c r="C106" s="20">
        <v>2000</v>
      </c>
      <c r="D106" s="23">
        <f t="shared" si="1"/>
        <v>-0.007472014838700954</v>
      </c>
    </row>
    <row r="107" spans="2:4" ht="12.75">
      <c r="B107" s="19">
        <v>39721</v>
      </c>
      <c r="C107" s="20">
        <v>2010</v>
      </c>
      <c r="D107" s="23">
        <f t="shared" si="1"/>
        <v>0.004987541511038968</v>
      </c>
    </row>
    <row r="108" spans="2:4" ht="12.75">
      <c r="B108" s="19">
        <v>39722</v>
      </c>
      <c r="C108" s="20">
        <v>2000</v>
      </c>
      <c r="D108" s="23">
        <f t="shared" si="1"/>
        <v>-0.004987541511039051</v>
      </c>
    </row>
    <row r="109" spans="2:4" ht="12.75">
      <c r="B109" s="19">
        <v>39723</v>
      </c>
      <c r="C109" s="20">
        <v>2000</v>
      </c>
      <c r="D109" s="23">
        <f t="shared" si="1"/>
        <v>0</v>
      </c>
    </row>
    <row r="110" spans="2:4" ht="12.75">
      <c r="B110" s="19">
        <v>39724</v>
      </c>
      <c r="C110" s="20">
        <v>2000</v>
      </c>
      <c r="D110" s="23">
        <f t="shared" si="1"/>
        <v>0</v>
      </c>
    </row>
    <row r="111" spans="2:4" ht="12.75">
      <c r="B111" s="19">
        <v>39727</v>
      </c>
      <c r="C111" s="20">
        <v>1970</v>
      </c>
      <c r="D111" s="23">
        <f t="shared" si="1"/>
        <v>-0.015113637810048184</v>
      </c>
    </row>
    <row r="112" spans="2:4" ht="12.75">
      <c r="B112" s="19">
        <v>39728</v>
      </c>
      <c r="C112" s="20">
        <v>1955</v>
      </c>
      <c r="D112" s="23">
        <f t="shared" si="1"/>
        <v>-0.007643349312568012</v>
      </c>
    </row>
    <row r="113" spans="2:4" ht="12.75">
      <c r="B113" s="19">
        <v>39729</v>
      </c>
      <c r="C113" s="20">
        <v>1880</v>
      </c>
      <c r="D113" s="23">
        <f t="shared" si="1"/>
        <v>-0.03911841659547125</v>
      </c>
    </row>
    <row r="114" spans="2:4" ht="12.75">
      <c r="B114" s="19">
        <v>39730</v>
      </c>
      <c r="C114" s="20">
        <v>1835</v>
      </c>
      <c r="D114" s="23">
        <f t="shared" si="1"/>
        <v>-0.024227295335324237</v>
      </c>
    </row>
    <row r="115" spans="2:4" ht="12.75">
      <c r="B115" s="19">
        <v>39731</v>
      </c>
      <c r="C115" s="20">
        <v>1730</v>
      </c>
      <c r="D115" s="23">
        <f t="shared" si="1"/>
        <v>-0.05892307299684597</v>
      </c>
    </row>
    <row r="116" spans="2:4" ht="12.75">
      <c r="B116" s="19">
        <v>39735</v>
      </c>
      <c r="C116" s="20">
        <v>1900</v>
      </c>
      <c r="D116" s="23">
        <f t="shared" si="1"/>
        <v>0.0937324776627072</v>
      </c>
    </row>
    <row r="117" spans="2:4" ht="12.75">
      <c r="B117" s="19">
        <v>39736</v>
      </c>
      <c r="C117" s="20">
        <v>1800</v>
      </c>
      <c r="D117" s="23">
        <f t="shared" si="1"/>
        <v>-0.05406722127027582</v>
      </c>
    </row>
    <row r="118" spans="2:4" ht="12.75">
      <c r="B118" s="19">
        <v>39737</v>
      </c>
      <c r="C118" s="20">
        <v>1740</v>
      </c>
      <c r="D118" s="23">
        <f t="shared" si="1"/>
        <v>-0.03390155167568134</v>
      </c>
    </row>
    <row r="119" spans="2:4" ht="12.75">
      <c r="B119" s="19">
        <v>39738</v>
      </c>
      <c r="C119" s="20">
        <v>1855</v>
      </c>
      <c r="D119" s="23">
        <f t="shared" si="1"/>
        <v>0.06399958283296081</v>
      </c>
    </row>
    <row r="120" spans="2:4" ht="12.75">
      <c r="B120" s="19">
        <v>39741</v>
      </c>
      <c r="C120" s="20">
        <v>1835</v>
      </c>
      <c r="D120" s="23">
        <f t="shared" si="1"/>
        <v>-0.010840214552864833</v>
      </c>
    </row>
    <row r="121" spans="2:4" ht="12.75">
      <c r="B121" s="19">
        <v>39742</v>
      </c>
      <c r="C121" s="20">
        <v>1835</v>
      </c>
      <c r="D121" s="23">
        <f t="shared" si="1"/>
        <v>0</v>
      </c>
    </row>
    <row r="122" spans="2:4" ht="12.75">
      <c r="B122" s="19">
        <v>39743</v>
      </c>
      <c r="C122" s="20">
        <v>1760</v>
      </c>
      <c r="D122" s="23">
        <f t="shared" si="1"/>
        <v>-0.04173067245647323</v>
      </c>
    </row>
    <row r="123" spans="2:4" ht="12.75">
      <c r="B123" s="19">
        <v>39744</v>
      </c>
      <c r="C123" s="20">
        <v>1710</v>
      </c>
      <c r="D123" s="23">
        <f t="shared" si="1"/>
        <v>-0.02882043853549197</v>
      </c>
    </row>
    <row r="124" spans="2:4" ht="12.75">
      <c r="B124" s="19">
        <v>39745</v>
      </c>
      <c r="C124" s="20">
        <v>1675</v>
      </c>
      <c r="D124" s="23">
        <f t="shared" si="1"/>
        <v>-0.020680205237538746</v>
      </c>
    </row>
    <row r="125" spans="2:4" ht="12.75">
      <c r="B125" s="19">
        <v>39748</v>
      </c>
      <c r="C125" s="20">
        <v>1615</v>
      </c>
      <c r="D125" s="23">
        <f t="shared" si="1"/>
        <v>-0.03647820860240993</v>
      </c>
    </row>
    <row r="126" spans="2:4" ht="12.75">
      <c r="B126" s="19">
        <v>39749</v>
      </c>
      <c r="C126" s="20">
        <v>1710</v>
      </c>
      <c r="D126" s="23">
        <f t="shared" si="1"/>
        <v>0.05715841383994862</v>
      </c>
    </row>
    <row r="127" spans="2:4" ht="12.75">
      <c r="B127" s="19">
        <v>39750</v>
      </c>
      <c r="C127" s="20">
        <v>1760</v>
      </c>
      <c r="D127" s="23">
        <f t="shared" si="1"/>
        <v>0.028820438535491884</v>
      </c>
    </row>
    <row r="128" spans="2:4" ht="12.75">
      <c r="B128" s="19">
        <v>39751</v>
      </c>
      <c r="C128" s="20">
        <v>1785</v>
      </c>
      <c r="D128" s="23">
        <f t="shared" si="1"/>
        <v>0.014104606181541945</v>
      </c>
    </row>
    <row r="129" spans="2:4" ht="12.75">
      <c r="B129" s="19">
        <v>39752</v>
      </c>
      <c r="C129" s="20">
        <v>1800</v>
      </c>
      <c r="D129" s="23">
        <f t="shared" si="1"/>
        <v>0.00836824967051658</v>
      </c>
    </row>
    <row r="130" spans="2:4" ht="12.75">
      <c r="B130" s="19">
        <v>39756</v>
      </c>
      <c r="C130" s="20">
        <v>1800</v>
      </c>
      <c r="D130" s="23">
        <f t="shared" si="1"/>
        <v>0</v>
      </c>
    </row>
    <row r="131" spans="2:4" ht="12.75">
      <c r="B131" s="19">
        <v>39757</v>
      </c>
      <c r="C131" s="20">
        <v>1770</v>
      </c>
      <c r="D131" s="23">
        <f t="shared" si="1"/>
        <v>-0.01680711831638129</v>
      </c>
    </row>
    <row r="132" spans="2:4" ht="12.75">
      <c r="B132" s="19">
        <v>39758</v>
      </c>
      <c r="C132" s="20">
        <v>1730</v>
      </c>
      <c r="D132" s="23">
        <f t="shared" si="1"/>
        <v>-0.022858138076050208</v>
      </c>
    </row>
    <row r="133" spans="2:4" ht="12.75">
      <c r="B133" s="19">
        <v>39759</v>
      </c>
      <c r="C133" s="20">
        <v>1765</v>
      </c>
      <c r="D133" s="23">
        <f t="shared" si="1"/>
        <v>0.020029281875572583</v>
      </c>
    </row>
    <row r="134" spans="2:4" ht="12.75">
      <c r="B134" s="19">
        <v>39762</v>
      </c>
      <c r="C134" s="20">
        <v>1750</v>
      </c>
      <c r="D134" s="23">
        <f t="shared" si="1"/>
        <v>-0.008534902449837444</v>
      </c>
    </row>
    <row r="135" spans="2:4" ht="12.75">
      <c r="B135" s="19">
        <v>39763</v>
      </c>
      <c r="C135" s="20">
        <v>1740</v>
      </c>
      <c r="D135" s="23">
        <f aca="true" t="shared" si="2" ref="D135:D198">+LN(C135/C134)</f>
        <v>-0.005730674708984983</v>
      </c>
    </row>
    <row r="136" spans="2:4" ht="12.75">
      <c r="B136" s="19">
        <v>39764</v>
      </c>
      <c r="C136" s="20">
        <v>1715</v>
      </c>
      <c r="D136" s="23">
        <f t="shared" si="2"/>
        <v>-0.014472032608534432</v>
      </c>
    </row>
    <row r="137" spans="2:4" ht="12.75">
      <c r="B137" s="19">
        <v>39765</v>
      </c>
      <c r="C137" s="20">
        <v>1710</v>
      </c>
      <c r="D137" s="23">
        <f t="shared" si="2"/>
        <v>-0.0029197101033347503</v>
      </c>
    </row>
    <row r="138" spans="2:4" ht="12.75">
      <c r="B138" s="19">
        <v>39766</v>
      </c>
      <c r="C138" s="20">
        <v>1720</v>
      </c>
      <c r="D138" s="23">
        <f t="shared" si="2"/>
        <v>0.005830920310793144</v>
      </c>
    </row>
    <row r="139" spans="2:4" ht="12.75">
      <c r="B139" s="19">
        <v>39770</v>
      </c>
      <c r="C139" s="20">
        <v>1725</v>
      </c>
      <c r="D139" s="23">
        <f t="shared" si="2"/>
        <v>0.00290275965796141</v>
      </c>
    </row>
    <row r="140" spans="2:4" ht="12.75">
      <c r="B140" s="19">
        <v>39771</v>
      </c>
      <c r="C140" s="20">
        <v>1695</v>
      </c>
      <c r="D140" s="23">
        <f t="shared" si="2"/>
        <v>-0.017544309650909508</v>
      </c>
    </row>
    <row r="141" spans="2:4" ht="12.75">
      <c r="B141" s="19">
        <v>39772</v>
      </c>
      <c r="C141" s="20">
        <v>1675</v>
      </c>
      <c r="D141" s="23">
        <f t="shared" si="2"/>
        <v>-0.011869575555383882</v>
      </c>
    </row>
    <row r="142" spans="2:4" ht="12.75">
      <c r="B142" s="19">
        <v>39773</v>
      </c>
      <c r="C142" s="20">
        <v>1660</v>
      </c>
      <c r="D142" s="23">
        <f t="shared" si="2"/>
        <v>-0.008995562908577873</v>
      </c>
    </row>
    <row r="143" spans="2:4" ht="12.75">
      <c r="B143" s="19">
        <v>39776</v>
      </c>
      <c r="C143" s="20">
        <v>1685</v>
      </c>
      <c r="D143" s="23">
        <f t="shared" si="2"/>
        <v>0.014947961435873148</v>
      </c>
    </row>
    <row r="144" spans="2:4" ht="12.75">
      <c r="B144" s="19">
        <v>39777</v>
      </c>
      <c r="C144" s="20">
        <v>1685</v>
      </c>
      <c r="D144" s="23">
        <f t="shared" si="2"/>
        <v>0</v>
      </c>
    </row>
    <row r="145" spans="2:4" ht="12.75">
      <c r="B145" s="19">
        <v>39778</v>
      </c>
      <c r="C145" s="20">
        <v>1705</v>
      </c>
      <c r="D145" s="23">
        <f t="shared" si="2"/>
        <v>0.01179954693115503</v>
      </c>
    </row>
    <row r="146" spans="2:4" ht="12.75">
      <c r="B146" s="19">
        <v>39779</v>
      </c>
      <c r="C146" s="20">
        <v>1750</v>
      </c>
      <c r="D146" s="23">
        <f t="shared" si="2"/>
        <v>0.02605067719994255</v>
      </c>
    </row>
    <row r="147" spans="2:4" ht="12.75">
      <c r="B147" s="19">
        <v>39780</v>
      </c>
      <c r="C147" s="20">
        <v>1770</v>
      </c>
      <c r="D147" s="23">
        <f t="shared" si="2"/>
        <v>0.011363758650315003</v>
      </c>
    </row>
    <row r="148" spans="2:4" ht="12.75">
      <c r="B148" s="19">
        <v>39783</v>
      </c>
      <c r="C148" s="20">
        <v>1740</v>
      </c>
      <c r="D148" s="23">
        <f t="shared" si="2"/>
        <v>-0.017094433359300068</v>
      </c>
    </row>
    <row r="149" spans="2:4" ht="12.75">
      <c r="B149" s="19">
        <v>39784</v>
      </c>
      <c r="C149" s="20">
        <v>1735</v>
      </c>
      <c r="D149" s="23">
        <f t="shared" si="2"/>
        <v>-0.002877699827615169</v>
      </c>
    </row>
    <row r="150" spans="2:4" ht="12.75">
      <c r="B150" s="19">
        <v>39785</v>
      </c>
      <c r="C150" s="20">
        <v>1760</v>
      </c>
      <c r="D150" s="23">
        <f t="shared" si="2"/>
        <v>0.01430639565123793</v>
      </c>
    </row>
    <row r="151" spans="2:4" ht="12.75">
      <c r="B151" s="19">
        <v>39786</v>
      </c>
      <c r="C151" s="20">
        <v>1770</v>
      </c>
      <c r="D151" s="23">
        <f t="shared" si="2"/>
        <v>0.0056657375356773</v>
      </c>
    </row>
    <row r="152" spans="2:4" ht="12.75">
      <c r="B152" s="19">
        <v>39787</v>
      </c>
      <c r="C152" s="20">
        <v>1760</v>
      </c>
      <c r="D152" s="23">
        <f t="shared" si="2"/>
        <v>-0.005665737535677308</v>
      </c>
    </row>
    <row r="153" spans="2:4" ht="12.75">
      <c r="B153" s="19">
        <v>39791</v>
      </c>
      <c r="C153" s="20">
        <v>1790</v>
      </c>
      <c r="D153" s="23">
        <f t="shared" si="2"/>
        <v>0.016901810802603254</v>
      </c>
    </row>
    <row r="154" spans="2:4" ht="12.75">
      <c r="B154" s="19">
        <v>39792</v>
      </c>
      <c r="C154" s="20">
        <v>1830</v>
      </c>
      <c r="D154" s="23">
        <f t="shared" si="2"/>
        <v>0.02210034700066592</v>
      </c>
    </row>
    <row r="155" spans="2:4" ht="12.75">
      <c r="B155" s="19">
        <v>39793</v>
      </c>
      <c r="C155" s="20">
        <v>1855</v>
      </c>
      <c r="D155" s="23">
        <f t="shared" si="2"/>
        <v>0.013568729206068796</v>
      </c>
    </row>
    <row r="156" spans="2:4" ht="12.75">
      <c r="B156" s="19">
        <v>39794</v>
      </c>
      <c r="C156" s="20">
        <v>1830</v>
      </c>
      <c r="D156" s="23">
        <f t="shared" si="2"/>
        <v>-0.013568729206068903</v>
      </c>
    </row>
    <row r="157" spans="2:4" ht="12.75">
      <c r="B157" s="19">
        <v>39797</v>
      </c>
      <c r="C157" s="20">
        <v>1840</v>
      </c>
      <c r="D157" s="23">
        <f t="shared" si="2"/>
        <v>0.005449604767564685</v>
      </c>
    </row>
    <row r="158" spans="2:4" ht="12.75">
      <c r="B158" s="19">
        <v>39798</v>
      </c>
      <c r="C158" s="20">
        <v>1840</v>
      </c>
      <c r="D158" s="23">
        <f t="shared" si="2"/>
        <v>0</v>
      </c>
    </row>
    <row r="159" spans="2:4" ht="12.75">
      <c r="B159" s="19">
        <v>39799</v>
      </c>
      <c r="C159" s="20">
        <v>1830</v>
      </c>
      <c r="D159" s="23">
        <f t="shared" si="2"/>
        <v>-0.005449604767564703</v>
      </c>
    </row>
    <row r="160" spans="2:4" ht="12.75">
      <c r="B160" s="19">
        <v>39800</v>
      </c>
      <c r="C160" s="20">
        <v>1790</v>
      </c>
      <c r="D160" s="23">
        <f t="shared" si="2"/>
        <v>-0.02210034700066597</v>
      </c>
    </row>
    <row r="161" spans="2:4" ht="12.75">
      <c r="B161" s="19">
        <v>39801</v>
      </c>
      <c r="C161" s="20">
        <v>1780</v>
      </c>
      <c r="D161" s="23">
        <f t="shared" si="2"/>
        <v>-0.005602255548669898</v>
      </c>
    </row>
    <row r="162" spans="2:4" ht="12.75">
      <c r="B162" s="19">
        <v>39804</v>
      </c>
      <c r="C162" s="20">
        <v>1770</v>
      </c>
      <c r="D162" s="23">
        <f t="shared" si="2"/>
        <v>-0.00563381771825602</v>
      </c>
    </row>
    <row r="163" spans="2:4" ht="12.75">
      <c r="B163" s="19">
        <v>39805</v>
      </c>
      <c r="C163" s="20">
        <v>1790</v>
      </c>
      <c r="D163" s="23">
        <f t="shared" si="2"/>
        <v>0.011236073266925752</v>
      </c>
    </row>
    <row r="164" spans="2:4" ht="12.75">
      <c r="B164" s="19">
        <v>39806</v>
      </c>
      <c r="C164" s="20">
        <v>1795</v>
      </c>
      <c r="D164" s="23">
        <f t="shared" si="2"/>
        <v>0.0027894020875785922</v>
      </c>
    </row>
    <row r="165" spans="2:4" ht="12.75">
      <c r="B165" s="19">
        <v>39808</v>
      </c>
      <c r="C165" s="20">
        <v>1805</v>
      </c>
      <c r="D165" s="23">
        <f t="shared" si="2"/>
        <v>0.005555569844601964</v>
      </c>
    </row>
    <row r="166" spans="2:4" ht="12.75">
      <c r="B166" s="19">
        <v>39811</v>
      </c>
      <c r="C166" s="20">
        <v>1800</v>
      </c>
      <c r="D166" s="23">
        <f t="shared" si="2"/>
        <v>-0.002773926882725208</v>
      </c>
    </row>
    <row r="167" spans="2:4" ht="12.75">
      <c r="B167" s="19">
        <v>39812</v>
      </c>
      <c r="C167" s="20">
        <v>1790</v>
      </c>
      <c r="D167" s="23">
        <f t="shared" si="2"/>
        <v>-0.00557104504945536</v>
      </c>
    </row>
    <row r="168" spans="2:4" ht="12.75">
      <c r="B168" s="19">
        <v>39815</v>
      </c>
      <c r="C168" s="20">
        <v>1780</v>
      </c>
      <c r="D168" s="23">
        <f t="shared" si="2"/>
        <v>-0.005602255548669898</v>
      </c>
    </row>
    <row r="169" spans="2:4" ht="12.75">
      <c r="B169" s="19">
        <v>39818</v>
      </c>
      <c r="C169" s="20">
        <v>1775</v>
      </c>
      <c r="D169" s="23">
        <f t="shared" si="2"/>
        <v>-0.0028129413766146126</v>
      </c>
    </row>
    <row r="170" spans="2:4" ht="12.75">
      <c r="B170" s="19">
        <v>39819</v>
      </c>
      <c r="C170" s="20">
        <v>1795</v>
      </c>
      <c r="D170" s="23">
        <f t="shared" si="2"/>
        <v>0.011204599012863062</v>
      </c>
    </row>
    <row r="171" spans="2:4" ht="12.75">
      <c r="B171" s="19">
        <v>39820</v>
      </c>
      <c r="C171" s="20">
        <v>1785</v>
      </c>
      <c r="D171" s="23">
        <f t="shared" si="2"/>
        <v>-0.005586606708639823</v>
      </c>
    </row>
    <row r="172" spans="2:4" ht="12.75">
      <c r="B172" s="19">
        <v>39821</v>
      </c>
      <c r="C172" s="20">
        <v>1790</v>
      </c>
      <c r="D172" s="23">
        <f t="shared" si="2"/>
        <v>0.002797204621061219</v>
      </c>
    </row>
    <row r="173" spans="2:4" ht="12.75">
      <c r="B173" s="19">
        <v>39822</v>
      </c>
      <c r="C173" s="20">
        <v>1785</v>
      </c>
      <c r="D173" s="23">
        <f t="shared" si="2"/>
        <v>-0.002797204621061254</v>
      </c>
    </row>
    <row r="174" spans="2:4" ht="12.75">
      <c r="B174" s="19">
        <v>39826</v>
      </c>
      <c r="C174" s="20">
        <v>1775</v>
      </c>
      <c r="D174" s="23">
        <f t="shared" si="2"/>
        <v>-0.005617992304223261</v>
      </c>
    </row>
    <row r="175" spans="2:4" ht="12.75">
      <c r="B175" s="19">
        <v>39827</v>
      </c>
      <c r="C175" s="20">
        <v>1780</v>
      </c>
      <c r="D175" s="23">
        <f t="shared" si="2"/>
        <v>0.0028129413766146577</v>
      </c>
    </row>
    <row r="176" spans="2:4" ht="12.75">
      <c r="B176" s="19">
        <v>39828</v>
      </c>
      <c r="C176" s="20">
        <v>1760</v>
      </c>
      <c r="D176" s="23">
        <f t="shared" si="2"/>
        <v>-0.011299555253933394</v>
      </c>
    </row>
    <row r="177" spans="2:4" ht="12.75">
      <c r="B177" s="19">
        <v>39829</v>
      </c>
      <c r="C177" s="20">
        <v>1770</v>
      </c>
      <c r="D177" s="23">
        <f t="shared" si="2"/>
        <v>0.0056657375356773</v>
      </c>
    </row>
    <row r="178" spans="2:4" ht="12.75">
      <c r="B178" s="19">
        <v>39832</v>
      </c>
      <c r="C178" s="20">
        <v>1755</v>
      </c>
      <c r="D178" s="23">
        <f t="shared" si="2"/>
        <v>-0.00851068966790862</v>
      </c>
    </row>
    <row r="179" spans="2:4" ht="12.75">
      <c r="B179" s="19">
        <v>39833</v>
      </c>
      <c r="C179" s="20">
        <v>1750</v>
      </c>
      <c r="D179" s="23">
        <f t="shared" si="2"/>
        <v>-0.002853068982406399</v>
      </c>
    </row>
    <row r="180" spans="2:4" ht="12.75">
      <c r="B180" s="19">
        <v>39834</v>
      </c>
      <c r="C180" s="20">
        <v>1735</v>
      </c>
      <c r="D180" s="23">
        <f t="shared" si="2"/>
        <v>-0.008608374536600164</v>
      </c>
    </row>
    <row r="181" spans="2:4" ht="12.75">
      <c r="B181" s="19">
        <v>39835</v>
      </c>
      <c r="C181" s="20">
        <v>1725</v>
      </c>
      <c r="D181" s="23">
        <f t="shared" si="2"/>
        <v>-0.005780362915499425</v>
      </c>
    </row>
    <row r="182" spans="2:4" ht="12.75">
      <c r="B182" s="19">
        <v>39836</v>
      </c>
      <c r="C182" s="20">
        <v>1740</v>
      </c>
      <c r="D182" s="23">
        <f t="shared" si="2"/>
        <v>0.008658062743114531</v>
      </c>
    </row>
    <row r="183" spans="2:4" ht="12.75">
      <c r="B183" s="19">
        <v>39839</v>
      </c>
      <c r="C183" s="20">
        <v>1770</v>
      </c>
      <c r="D183" s="23">
        <f t="shared" si="2"/>
        <v>0.01709443335930004</v>
      </c>
    </row>
    <row r="184" spans="2:4" ht="12.75">
      <c r="B184" s="19">
        <v>39840</v>
      </c>
      <c r="C184" s="20">
        <v>1770</v>
      </c>
      <c r="D184" s="23">
        <f t="shared" si="2"/>
        <v>0</v>
      </c>
    </row>
    <row r="185" spans="2:4" ht="12.75">
      <c r="B185" s="19">
        <v>39841</v>
      </c>
      <c r="C185" s="20">
        <v>1945</v>
      </c>
      <c r="D185" s="23">
        <f t="shared" si="2"/>
        <v>0.09428243048467187</v>
      </c>
    </row>
    <row r="186" spans="2:4" ht="12.75">
      <c r="B186" s="19">
        <v>39842</v>
      </c>
      <c r="C186" s="20">
        <v>1970</v>
      </c>
      <c r="D186" s="23">
        <f t="shared" si="2"/>
        <v>0.01277156567948754</v>
      </c>
    </row>
    <row r="187" spans="2:4" ht="12.75">
      <c r="B187" s="19">
        <v>39843</v>
      </c>
      <c r="C187" s="20">
        <v>1920</v>
      </c>
      <c r="D187" s="23">
        <f t="shared" si="2"/>
        <v>-0.025708356710206923</v>
      </c>
    </row>
    <row r="188" spans="2:4" ht="12.75">
      <c r="B188" s="19">
        <v>39846</v>
      </c>
      <c r="C188" s="20">
        <v>1925</v>
      </c>
      <c r="D188" s="23">
        <f t="shared" si="2"/>
        <v>0.0026007817000574403</v>
      </c>
    </row>
    <row r="189" spans="2:4" ht="12.75">
      <c r="B189" s="19">
        <v>39847</v>
      </c>
      <c r="C189" s="20">
        <v>1925</v>
      </c>
      <c r="D189" s="23">
        <f t="shared" si="2"/>
        <v>0</v>
      </c>
    </row>
    <row r="190" spans="2:4" ht="12.75">
      <c r="B190" s="19">
        <v>39848</v>
      </c>
      <c r="C190" s="20">
        <v>1930</v>
      </c>
      <c r="D190" s="23">
        <f t="shared" si="2"/>
        <v>0.002594035177046528</v>
      </c>
    </row>
    <row r="191" spans="2:4" ht="12.75">
      <c r="B191" s="19">
        <v>39849</v>
      </c>
      <c r="C191" s="20">
        <v>1915</v>
      </c>
      <c r="D191" s="23">
        <f t="shared" si="2"/>
        <v>-0.007802380284184899</v>
      </c>
    </row>
    <row r="192" spans="2:4" ht="12.75">
      <c r="B192" s="19">
        <v>39850</v>
      </c>
      <c r="C192" s="20">
        <v>1935</v>
      </c>
      <c r="D192" s="23">
        <f t="shared" si="2"/>
        <v>0.010389703849135868</v>
      </c>
    </row>
    <row r="193" spans="2:4" ht="12.75">
      <c r="B193" s="19">
        <v>39853</v>
      </c>
      <c r="C193" s="20">
        <v>1930</v>
      </c>
      <c r="D193" s="23">
        <f t="shared" si="2"/>
        <v>-0.0025873235649509123</v>
      </c>
    </row>
    <row r="194" spans="2:4" ht="12.75">
      <c r="B194" s="19">
        <v>39854</v>
      </c>
      <c r="C194" s="20">
        <v>1920</v>
      </c>
      <c r="D194" s="23">
        <f t="shared" si="2"/>
        <v>-0.005194816877104023</v>
      </c>
    </row>
    <row r="195" spans="2:4" ht="12.75">
      <c r="B195" s="19">
        <v>39855</v>
      </c>
      <c r="C195" s="20">
        <v>1895</v>
      </c>
      <c r="D195" s="23">
        <f t="shared" si="2"/>
        <v>-0.013106347505300547</v>
      </c>
    </row>
    <row r="196" spans="2:4" ht="12.75">
      <c r="B196" s="19">
        <v>39856</v>
      </c>
      <c r="C196" s="20">
        <v>1865</v>
      </c>
      <c r="D196" s="23">
        <f t="shared" si="2"/>
        <v>-0.015957785438610806</v>
      </c>
    </row>
    <row r="197" spans="2:4" ht="12.75">
      <c r="B197" s="19">
        <v>39857</v>
      </c>
      <c r="C197" s="20">
        <v>1865</v>
      </c>
      <c r="D197" s="23">
        <f t="shared" si="2"/>
        <v>0</v>
      </c>
    </row>
    <row r="198" spans="2:4" ht="12.75">
      <c r="B198" s="19">
        <v>39860</v>
      </c>
      <c r="C198" s="20">
        <v>1850</v>
      </c>
      <c r="D198" s="23">
        <f t="shared" si="2"/>
        <v>-0.008075414005545418</v>
      </c>
    </row>
    <row r="199" spans="2:4" ht="12.75">
      <c r="B199" s="19">
        <v>39861</v>
      </c>
      <c r="C199" s="20">
        <v>1825</v>
      </c>
      <c r="D199" s="23">
        <f aca="true" t="shared" si="3" ref="D199:D248">+LN(C199/C198)</f>
        <v>-0.013605652055778598</v>
      </c>
    </row>
    <row r="200" spans="2:4" ht="12.75">
      <c r="B200" s="19">
        <v>39862</v>
      </c>
      <c r="C200" s="20">
        <v>1805</v>
      </c>
      <c r="D200" s="23">
        <f t="shared" si="3"/>
        <v>-0.011019395249610538</v>
      </c>
    </row>
    <row r="201" spans="2:4" ht="12.75">
      <c r="B201" s="19">
        <v>39863</v>
      </c>
      <c r="C201" s="20">
        <v>1815</v>
      </c>
      <c r="D201" s="23">
        <f t="shared" si="3"/>
        <v>0.005524875931969807</v>
      </c>
    </row>
    <row r="202" spans="2:4" ht="12.75">
      <c r="B202" s="19">
        <v>39864</v>
      </c>
      <c r="C202" s="20">
        <v>1805</v>
      </c>
      <c r="D202" s="23">
        <f t="shared" si="3"/>
        <v>-0.005524875931969804</v>
      </c>
    </row>
    <row r="203" spans="2:4" ht="12.75">
      <c r="B203" s="19">
        <v>39867</v>
      </c>
      <c r="C203" s="20">
        <v>1800</v>
      </c>
      <c r="D203" s="23">
        <f t="shared" si="3"/>
        <v>-0.002773926882725208</v>
      </c>
    </row>
    <row r="204" spans="2:4" ht="12.75">
      <c r="B204" s="19">
        <v>39868</v>
      </c>
      <c r="C204" s="20">
        <v>1815</v>
      </c>
      <c r="D204" s="23">
        <f t="shared" si="3"/>
        <v>0.008298802814695064</v>
      </c>
    </row>
    <row r="205" spans="2:4" ht="12.75">
      <c r="B205" s="19">
        <v>39869</v>
      </c>
      <c r="C205" s="20">
        <v>1805</v>
      </c>
      <c r="D205" s="23">
        <f t="shared" si="3"/>
        <v>-0.005524875931969804</v>
      </c>
    </row>
    <row r="206" spans="2:4" ht="12.75">
      <c r="B206" s="19">
        <v>39870</v>
      </c>
      <c r="C206" s="20">
        <v>1820</v>
      </c>
      <c r="D206" s="23">
        <f t="shared" si="3"/>
        <v>0.008275909303859661</v>
      </c>
    </row>
    <row r="207" spans="2:4" ht="12.75">
      <c r="B207" s="19">
        <v>39871</v>
      </c>
      <c r="C207" s="20">
        <v>1815</v>
      </c>
      <c r="D207" s="23">
        <f t="shared" si="3"/>
        <v>-0.002751033371889871</v>
      </c>
    </row>
    <row r="208" spans="2:4" ht="12.75">
      <c r="B208" s="19">
        <v>39874</v>
      </c>
      <c r="C208" s="20">
        <v>1800</v>
      </c>
      <c r="D208" s="23">
        <f t="shared" si="3"/>
        <v>-0.008298802814695066</v>
      </c>
    </row>
    <row r="209" spans="2:4" ht="12.75">
      <c r="B209" s="19">
        <v>39875</v>
      </c>
      <c r="C209" s="20">
        <v>1800</v>
      </c>
      <c r="D209" s="23">
        <f t="shared" si="3"/>
        <v>0</v>
      </c>
    </row>
    <row r="210" spans="2:4" ht="12.75">
      <c r="B210" s="19">
        <v>39876</v>
      </c>
      <c r="C210" s="20">
        <v>1825</v>
      </c>
      <c r="D210" s="23">
        <f t="shared" si="3"/>
        <v>0.01379332213233577</v>
      </c>
    </row>
    <row r="211" spans="2:4" ht="12.75">
      <c r="B211" s="19">
        <v>39877</v>
      </c>
      <c r="C211" s="20">
        <v>1805</v>
      </c>
      <c r="D211" s="23">
        <f t="shared" si="3"/>
        <v>-0.011019395249610538</v>
      </c>
    </row>
    <row r="212" spans="2:4" ht="12.75">
      <c r="B212" s="19">
        <v>39878</v>
      </c>
      <c r="C212" s="20">
        <v>1805</v>
      </c>
      <c r="D212" s="23">
        <f t="shared" si="3"/>
        <v>0</v>
      </c>
    </row>
    <row r="213" spans="2:4" ht="12.75">
      <c r="B213" s="19">
        <v>39881</v>
      </c>
      <c r="C213" s="20">
        <v>1810</v>
      </c>
      <c r="D213" s="23">
        <f t="shared" si="3"/>
        <v>0.00276625349289011</v>
      </c>
    </row>
    <row r="214" spans="2:4" ht="12.75">
      <c r="B214" s="19">
        <v>39882</v>
      </c>
      <c r="C214" s="20">
        <v>1815</v>
      </c>
      <c r="D214" s="23">
        <f t="shared" si="3"/>
        <v>0.0027586224390796607</v>
      </c>
    </row>
    <row r="215" spans="2:4" ht="12.75">
      <c r="B215" s="19">
        <v>39883</v>
      </c>
      <c r="C215" s="20">
        <v>1805</v>
      </c>
      <c r="D215" s="23">
        <f t="shared" si="3"/>
        <v>-0.005524875931969804</v>
      </c>
    </row>
    <row r="216" spans="2:4" ht="12.75">
      <c r="B216" s="19">
        <v>39884</v>
      </c>
      <c r="C216" s="20">
        <v>1820</v>
      </c>
      <c r="D216" s="23">
        <f t="shared" si="3"/>
        <v>0.008275909303859661</v>
      </c>
    </row>
    <row r="217" spans="2:4" ht="12.75">
      <c r="B217" s="19">
        <v>39885</v>
      </c>
      <c r="C217" s="20">
        <v>1820</v>
      </c>
      <c r="D217" s="23">
        <f t="shared" si="3"/>
        <v>0</v>
      </c>
    </row>
    <row r="218" spans="2:4" ht="12.75">
      <c r="B218" s="19">
        <v>39888</v>
      </c>
      <c r="C218" s="20">
        <v>1845</v>
      </c>
      <c r="D218" s="23">
        <f t="shared" si="3"/>
        <v>0.013642776403786479</v>
      </c>
    </row>
    <row r="219" spans="2:4" ht="12.75">
      <c r="B219" s="19">
        <v>39889</v>
      </c>
      <c r="C219" s="20">
        <v>1880</v>
      </c>
      <c r="D219" s="23">
        <f t="shared" si="3"/>
        <v>0.01879249934936732</v>
      </c>
    </row>
    <row r="220" spans="2:4" ht="12.75">
      <c r="B220" s="19">
        <v>39890</v>
      </c>
      <c r="C220" s="20">
        <v>1870</v>
      </c>
      <c r="D220" s="23">
        <f t="shared" si="3"/>
        <v>-0.005333345975362617</v>
      </c>
    </row>
    <row r="221" spans="2:4" ht="12.75">
      <c r="B221" s="19">
        <v>39891</v>
      </c>
      <c r="C221" s="20">
        <v>1865</v>
      </c>
      <c r="D221" s="23">
        <f t="shared" si="3"/>
        <v>-0.002677377770716403</v>
      </c>
    </row>
    <row r="222" spans="2:4" ht="12.75">
      <c r="B222" s="19">
        <v>39892</v>
      </c>
      <c r="C222" s="20">
        <v>1865</v>
      </c>
      <c r="D222" s="23">
        <f t="shared" si="3"/>
        <v>0</v>
      </c>
    </row>
    <row r="223" spans="2:4" ht="12.75">
      <c r="B223" s="19">
        <v>39896</v>
      </c>
      <c r="C223" s="20">
        <v>1885</v>
      </c>
      <c r="D223" s="23">
        <f t="shared" si="3"/>
        <v>0.010666767804195228</v>
      </c>
    </row>
    <row r="224" spans="2:4" ht="12.75">
      <c r="B224" s="19">
        <v>39897</v>
      </c>
      <c r="C224" s="20">
        <v>1895</v>
      </c>
      <c r="D224" s="23">
        <f t="shared" si="3"/>
        <v>0.00529101763441568</v>
      </c>
    </row>
    <row r="225" spans="2:4" ht="12.75">
      <c r="B225" s="19">
        <v>39898</v>
      </c>
      <c r="C225" s="20">
        <v>1880</v>
      </c>
      <c r="D225" s="23">
        <f t="shared" si="3"/>
        <v>-0.007947061692531834</v>
      </c>
    </row>
    <row r="226" spans="2:4" ht="12.75">
      <c r="B226" s="19">
        <v>39899</v>
      </c>
      <c r="C226" s="20">
        <v>1875</v>
      </c>
      <c r="D226" s="23">
        <f t="shared" si="3"/>
        <v>-0.002663117419483662</v>
      </c>
    </row>
    <row r="227" spans="2:4" ht="12.75">
      <c r="B227" s="19">
        <v>39902</v>
      </c>
      <c r="C227" s="20">
        <v>1855</v>
      </c>
      <c r="D227" s="23">
        <f t="shared" si="3"/>
        <v>-0.010723963362975724</v>
      </c>
    </row>
    <row r="228" spans="2:4" ht="12.75">
      <c r="B228" s="19">
        <v>39903</v>
      </c>
      <c r="C228" s="20">
        <v>1870</v>
      </c>
      <c r="D228" s="23">
        <f t="shared" si="3"/>
        <v>0.008053734807096825</v>
      </c>
    </row>
    <row r="229" spans="2:4" ht="12.75">
      <c r="B229" s="19">
        <v>39904</v>
      </c>
      <c r="C229" s="20">
        <v>1880</v>
      </c>
      <c r="D229" s="23">
        <f t="shared" si="3"/>
        <v>0.005333345975362603</v>
      </c>
    </row>
    <row r="230" spans="2:4" ht="12.75">
      <c r="B230" s="19">
        <v>39905</v>
      </c>
      <c r="C230" s="20">
        <v>1885</v>
      </c>
      <c r="D230" s="23">
        <f t="shared" si="3"/>
        <v>0.0026560440581162104</v>
      </c>
    </row>
    <row r="231" spans="2:4" ht="12.75">
      <c r="B231" s="19">
        <v>39906</v>
      </c>
      <c r="C231" s="20">
        <v>1880</v>
      </c>
      <c r="D231" s="23">
        <f t="shared" si="3"/>
        <v>-0.0026560440581162963</v>
      </c>
    </row>
    <row r="232" spans="2:4" ht="12.75">
      <c r="B232" s="19">
        <v>39909</v>
      </c>
      <c r="C232" s="20">
        <v>1865</v>
      </c>
      <c r="D232" s="23">
        <f t="shared" si="3"/>
        <v>-0.008010723746078972</v>
      </c>
    </row>
    <row r="233" spans="2:4" ht="12.75">
      <c r="B233" s="19">
        <v>39910</v>
      </c>
      <c r="C233" s="20">
        <v>1865</v>
      </c>
      <c r="D233" s="23">
        <f t="shared" si="3"/>
        <v>0</v>
      </c>
    </row>
    <row r="234" spans="2:4" ht="12.75">
      <c r="B234" s="19">
        <v>39911</v>
      </c>
      <c r="C234" s="20">
        <v>1870</v>
      </c>
      <c r="D234" s="23">
        <f t="shared" si="3"/>
        <v>0.0026773777707163942</v>
      </c>
    </row>
    <row r="235" spans="2:4" ht="12.75">
      <c r="B235" s="19">
        <v>39916</v>
      </c>
      <c r="C235" s="20">
        <v>1890</v>
      </c>
      <c r="D235" s="23">
        <f t="shared" si="3"/>
        <v>0.010638398205055797</v>
      </c>
    </row>
    <row r="236" spans="2:4" ht="12.75">
      <c r="B236" s="19">
        <v>39917</v>
      </c>
      <c r="C236" s="20">
        <v>1895</v>
      </c>
      <c r="D236" s="23">
        <f t="shared" si="3"/>
        <v>0.002642009462838576</v>
      </c>
    </row>
    <row r="237" spans="2:4" ht="12.75">
      <c r="B237" s="19">
        <v>39918</v>
      </c>
      <c r="C237" s="20">
        <v>1895</v>
      </c>
      <c r="D237" s="23">
        <f t="shared" si="3"/>
        <v>0</v>
      </c>
    </row>
    <row r="238" spans="2:4" ht="12.75">
      <c r="B238" s="19">
        <v>39919</v>
      </c>
      <c r="C238" s="20">
        <v>1875</v>
      </c>
      <c r="D238" s="23">
        <f t="shared" si="3"/>
        <v>-0.010610179112015571</v>
      </c>
    </row>
    <row r="239" spans="2:4" ht="12.75">
      <c r="B239" s="19">
        <v>39920</v>
      </c>
      <c r="C239" s="20">
        <v>1875</v>
      </c>
      <c r="D239" s="23">
        <f t="shared" si="3"/>
        <v>0</v>
      </c>
    </row>
    <row r="240" spans="2:4" ht="12.75">
      <c r="B240" s="19">
        <v>39923</v>
      </c>
      <c r="C240" s="20">
        <v>1875</v>
      </c>
      <c r="D240" s="23">
        <f t="shared" si="3"/>
        <v>0</v>
      </c>
    </row>
    <row r="241" spans="2:4" ht="12.75">
      <c r="B241" s="19">
        <v>39924</v>
      </c>
      <c r="C241" s="20">
        <v>1880</v>
      </c>
      <c r="D241" s="23">
        <f t="shared" si="3"/>
        <v>0.0026631174194836284</v>
      </c>
    </row>
    <row r="242" spans="2:4" ht="12.75">
      <c r="B242" s="19">
        <v>39925</v>
      </c>
      <c r="C242" s="20">
        <v>1880</v>
      </c>
      <c r="D242" s="23">
        <f t="shared" si="3"/>
        <v>0</v>
      </c>
    </row>
    <row r="243" spans="2:4" ht="12.75">
      <c r="B243" s="19">
        <v>39926</v>
      </c>
      <c r="C243" s="20">
        <v>1900</v>
      </c>
      <c r="D243" s="23">
        <f t="shared" si="3"/>
        <v>0.010582109330537008</v>
      </c>
    </row>
    <row r="244" spans="2:4" ht="12.75">
      <c r="B244" s="19">
        <v>39927</v>
      </c>
      <c r="C244" s="20">
        <v>1925</v>
      </c>
      <c r="D244" s="23">
        <f t="shared" si="3"/>
        <v>0.0130720815673527</v>
      </c>
    </row>
    <row r="245" spans="2:4" ht="12.75">
      <c r="B245" s="19">
        <v>39930</v>
      </c>
      <c r="C245" s="20">
        <v>1915</v>
      </c>
      <c r="D245" s="23">
        <f t="shared" si="3"/>
        <v>-0.005208345107138235</v>
      </c>
    </row>
    <row r="246" spans="2:4" ht="12.75">
      <c r="B246" s="19">
        <v>39931</v>
      </c>
      <c r="C246" s="20">
        <v>1995</v>
      </c>
      <c r="D246" s="23">
        <f t="shared" si="3"/>
        <v>0.04092642770921746</v>
      </c>
    </row>
    <row r="247" spans="2:4" ht="12.75">
      <c r="B247" s="19">
        <v>39932</v>
      </c>
      <c r="C247" s="20">
        <v>2055</v>
      </c>
      <c r="D247" s="23">
        <f t="shared" si="3"/>
        <v>0.02963179760637115</v>
      </c>
    </row>
    <row r="248" spans="2:4" ht="12.75">
      <c r="B248" s="19">
        <v>39933</v>
      </c>
      <c r="C248" s="20">
        <v>2025</v>
      </c>
      <c r="D248" s="23">
        <f t="shared" si="3"/>
        <v>-0.014706147389695449</v>
      </c>
    </row>
    <row r="249" spans="3:4" ht="12.75">
      <c r="C249" s="22" t="s">
        <v>27</v>
      </c>
      <c r="D249" s="24">
        <f>AVERAGE(D6:D248)</f>
        <v>-0.00013001796468402178</v>
      </c>
    </row>
    <row r="250" spans="3:4" ht="12.75">
      <c r="C250" s="22" t="s">
        <v>28</v>
      </c>
      <c r="D250" s="24">
        <f>STDEVP(D6:D248)</f>
        <v>0.015703378188946567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ESPECIALIZACIÓN EN FINANZAS</dc:title>
  <dc:subject>ESTIMACION DE PRECIOS</dc:subject>
  <dc:creator>FERNANDO DE JESUS FRANCO CUARTAS</dc:creator>
  <cp:keywords>pronóstico</cp:keywords>
  <dc:description>Derechos reservados de autor. </dc:description>
  <cp:lastModifiedBy>Usuario</cp:lastModifiedBy>
  <cp:lastPrinted>2005-08-03T22:06:06Z</cp:lastPrinted>
  <dcterms:created xsi:type="dcterms:W3CDTF">2005-05-04T01:30:08Z</dcterms:created>
  <dcterms:modified xsi:type="dcterms:W3CDTF">2009-05-09T03:17:42Z</dcterms:modified>
  <cp:category>academico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