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65" windowHeight="7710" activeTab="0"/>
  </bookViews>
  <sheets>
    <sheet name="AC" sheetId="1" r:id="rId1"/>
  </sheets>
  <definedNames/>
  <calcPr fullCalcOnLoad="1"/>
</workbook>
</file>

<file path=xl/comments1.xml><?xml version="1.0" encoding="utf-8"?>
<comments xmlns="http://schemas.openxmlformats.org/spreadsheetml/2006/main">
  <authors>
    <author>Usuario</author>
  </authors>
  <commentList>
    <comment ref="C81" authorId="0">
      <text>
        <r>
          <rPr>
            <b/>
            <sz val="10"/>
            <rFont val="Tahoma"/>
            <family val="2"/>
          </rPr>
          <t>Usuario:</t>
        </r>
        <r>
          <rPr>
            <sz val="10"/>
            <rFont val="Tahoma"/>
            <family val="2"/>
          </rPr>
          <t xml:space="preserve">
la razón PER, no se altera en la ampliación de capital totalmente liberada.</t>
        </r>
      </text>
    </comment>
  </commentList>
</comments>
</file>

<file path=xl/sharedStrings.xml><?xml version="1.0" encoding="utf-8"?>
<sst xmlns="http://schemas.openxmlformats.org/spreadsheetml/2006/main" count="89" uniqueCount="74">
  <si>
    <t>Variables</t>
  </si>
  <si>
    <t>KS acciones</t>
  </si>
  <si>
    <t>Capitalizacion</t>
  </si>
  <si>
    <t>Vmk - C -</t>
  </si>
  <si>
    <t>Liberacion</t>
  </si>
  <si>
    <t>SLN</t>
  </si>
  <si>
    <t>A)</t>
  </si>
  <si>
    <t># acc emitir</t>
  </si>
  <si>
    <t>Vn -E-</t>
  </si>
  <si>
    <t>Proporcion</t>
  </si>
  <si>
    <t>´1:5</t>
  </si>
  <si>
    <t>Cuota inicial</t>
  </si>
  <si>
    <t>B)</t>
  </si>
  <si>
    <t>V emision</t>
  </si>
  <si>
    <t>VT(ds)</t>
  </si>
  <si>
    <t>C)</t>
  </si>
  <si>
    <t>Fondo %</t>
  </si>
  <si>
    <t># acciones</t>
  </si>
  <si>
    <t># ds</t>
  </si>
  <si>
    <t># acciones por suscribir</t>
  </si>
  <si>
    <t>desembolso</t>
  </si>
  <si>
    <t>D)</t>
  </si>
  <si>
    <t>% despues Capitalizacion</t>
  </si>
  <si>
    <t>E)</t>
  </si>
  <si>
    <t># acciones Melissa</t>
  </si>
  <si>
    <t>ds a vender</t>
  </si>
  <si>
    <t>X</t>
  </si>
  <si>
    <t>´16.000 - X</t>
  </si>
  <si>
    <t>ds a utilizar para adquirir</t>
  </si>
  <si>
    <t>OPERACIÓN BLANCA</t>
  </si>
  <si>
    <t># acciones a comprar</t>
  </si>
  <si>
    <t># ds a utilizar</t>
  </si>
  <si>
    <t>ingresos ds a vender</t>
  </si>
  <si>
    <t>diferencia</t>
  </si>
  <si>
    <t>F)</t>
  </si>
  <si>
    <t># acciones suscritas Andrea</t>
  </si>
  <si>
    <t># ds utilizados</t>
  </si>
  <si>
    <t>Proporcion N</t>
  </si>
  <si>
    <t>Proporcion A</t>
  </si>
  <si>
    <t># ds vendidos</t>
  </si>
  <si>
    <t># acciones antes Capitaliz</t>
  </si>
  <si>
    <t># acciones Lina</t>
  </si>
  <si>
    <t>Punto II</t>
  </si>
  <si>
    <t>PER</t>
  </si>
  <si>
    <t>ks</t>
  </si>
  <si>
    <t>Vn</t>
  </si>
  <si>
    <t>Vmk</t>
  </si>
  <si>
    <t>Utilidad neta</t>
  </si>
  <si>
    <t>Proporción</t>
  </si>
  <si>
    <t>´1:40</t>
  </si>
  <si>
    <t>N</t>
  </si>
  <si>
    <t>A</t>
  </si>
  <si>
    <t>VT (da)</t>
  </si>
  <si>
    <t>Liberación (%) gratuita</t>
  </si>
  <si>
    <t>BPA después ampliacion</t>
  </si>
  <si>
    <t>PER después ampliación</t>
  </si>
  <si>
    <t>Punto III</t>
  </si>
  <si>
    <t>Proyecto inversion</t>
  </si>
  <si>
    <t>Ks</t>
  </si>
  <si>
    <t xml:space="preserve">Dilución precio accion </t>
  </si>
  <si>
    <t>´N*E = 3.000.000</t>
  </si>
  <si>
    <t>EC 1</t>
  </si>
  <si>
    <t>´0.40 = (N*(19-E)/(1.800.000+N)</t>
  </si>
  <si>
    <t>EC 2</t>
  </si>
  <si>
    <t>despejando N</t>
  </si>
  <si>
    <t>¨1: 9</t>
  </si>
  <si>
    <t>Precio acción</t>
  </si>
  <si>
    <t>desembolso a realizar</t>
  </si>
  <si>
    <t>caida VMk</t>
  </si>
  <si>
    <t>caida VMK</t>
  </si>
  <si>
    <t>Participación</t>
  </si>
  <si>
    <t>acciones antes</t>
  </si>
  <si>
    <t>dilucion</t>
  </si>
  <si>
    <t>www.gacetafinanciera.com</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</si>
</sst>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 #,##0.0_);_(* \(#,##0.0\);_(* &quot;-&quot;??_);_(@_)"/>
    <numFmt numFmtId="166" formatCode="0.0%"/>
    <numFmt numFmtId="167" formatCode="_(* #,##0.000_);_(* \(#,##0.000\);_(* &quot;-&quot;??_);_(@_)"/>
  </numFmts>
  <fonts count="49">
    <font>
      <sz val="11"/>
      <color theme="1"/>
      <name val="Calibri"/>
      <family val="2"/>
    </font>
    <font>
      <sz val="11"/>
      <color indexed="8"/>
      <name val="Calibri"/>
      <family val="2"/>
    </font>
    <font>
      <sz val="12"/>
      <color indexed="8"/>
      <name val="Calibri"/>
      <family val="2"/>
    </font>
    <font>
      <b/>
      <sz val="12"/>
      <color indexed="8"/>
      <name val="Calibri"/>
      <family val="2"/>
    </font>
    <font>
      <sz val="10"/>
      <name val="Tahoma"/>
      <family val="2"/>
    </font>
    <font>
      <b/>
      <sz val="10"/>
      <name val="Tahoma"/>
      <family val="2"/>
    </font>
    <font>
      <u val="single"/>
      <sz val="11"/>
      <color indexed="12"/>
      <name val="Calibri"/>
      <family val="2"/>
    </font>
    <font>
      <b/>
      <sz val="12"/>
      <color indexed="9"/>
      <name val="Calibri"/>
      <family val="2"/>
    </font>
    <font>
      <b/>
      <sz val="12"/>
      <color indexed="12"/>
      <name val="Calibri"/>
      <family val="2"/>
    </font>
    <font>
      <b/>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b/>
      <u val="single"/>
      <sz val="11"/>
      <color theme="10"/>
      <name val="Calibri"/>
      <family val="2"/>
    </font>
    <font>
      <b/>
      <sz val="12"/>
      <color theme="0"/>
      <name val="Calibri"/>
      <family val="2"/>
    </font>
    <font>
      <b/>
      <sz val="12"/>
      <color rgb="FF0000FF"/>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9">
    <xf numFmtId="0" fontId="0" fillId="0" borderId="0" xfId="0" applyFont="1" applyAlignment="1">
      <alignment/>
    </xf>
    <xf numFmtId="0" fontId="43" fillId="0" borderId="0" xfId="0" applyFont="1" applyAlignment="1">
      <alignment/>
    </xf>
    <xf numFmtId="164" fontId="43" fillId="0" borderId="0" xfId="47" applyNumberFormat="1" applyFont="1" applyAlignment="1">
      <alignment/>
    </xf>
    <xf numFmtId="9" fontId="43" fillId="0" borderId="0" xfId="53" applyFont="1" applyAlignment="1">
      <alignment/>
    </xf>
    <xf numFmtId="0" fontId="43" fillId="0" borderId="0" xfId="0" applyFont="1" applyAlignment="1">
      <alignment horizontal="center"/>
    </xf>
    <xf numFmtId="43" fontId="43" fillId="0" borderId="0" xfId="0" applyNumberFormat="1" applyFont="1" applyAlignment="1">
      <alignment/>
    </xf>
    <xf numFmtId="10" fontId="43" fillId="0" borderId="0" xfId="53" applyNumberFormat="1" applyFont="1" applyAlignment="1">
      <alignment/>
    </xf>
    <xf numFmtId="164" fontId="43" fillId="0" borderId="0" xfId="47" applyNumberFormat="1" applyFont="1" applyAlignment="1">
      <alignment horizontal="center"/>
    </xf>
    <xf numFmtId="43" fontId="43" fillId="0" borderId="0" xfId="47" applyFont="1" applyAlignment="1">
      <alignment/>
    </xf>
    <xf numFmtId="0" fontId="44" fillId="0" borderId="0" xfId="0" applyFont="1" applyAlignment="1">
      <alignment/>
    </xf>
    <xf numFmtId="165" fontId="43" fillId="0" borderId="0" xfId="47" applyNumberFormat="1" applyFont="1" applyAlignment="1">
      <alignment/>
    </xf>
    <xf numFmtId="43" fontId="43" fillId="0" borderId="0" xfId="47" applyNumberFormat="1" applyFont="1" applyAlignment="1">
      <alignment/>
    </xf>
    <xf numFmtId="164" fontId="43" fillId="0" borderId="0" xfId="0" applyNumberFormat="1" applyFont="1" applyAlignment="1">
      <alignment/>
    </xf>
    <xf numFmtId="166" fontId="43" fillId="0" borderId="0" xfId="53" applyNumberFormat="1" applyFont="1" applyAlignment="1">
      <alignment horizontal="center"/>
    </xf>
    <xf numFmtId="43" fontId="43" fillId="0" borderId="0" xfId="47" applyNumberFormat="1" applyFont="1" applyAlignment="1">
      <alignment horizontal="center"/>
    </xf>
    <xf numFmtId="167" fontId="43" fillId="0" borderId="0" xfId="47" applyNumberFormat="1" applyFont="1" applyAlignment="1">
      <alignment/>
    </xf>
    <xf numFmtId="0" fontId="45" fillId="0" borderId="0" xfId="45" applyFont="1" applyAlignment="1" applyProtection="1">
      <alignment/>
      <protection/>
    </xf>
    <xf numFmtId="0" fontId="46" fillId="33" borderId="0" xfId="0" applyFont="1" applyFill="1" applyAlignment="1">
      <alignment horizontal="center"/>
    </xf>
    <xf numFmtId="0" fontId="47"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69</xdr:row>
      <xdr:rowOff>0</xdr:rowOff>
    </xdr:from>
    <xdr:to>
      <xdr:col>8</xdr:col>
      <xdr:colOff>352425</xdr:colOff>
      <xdr:row>73</xdr:row>
      <xdr:rowOff>95250</xdr:rowOff>
    </xdr:to>
    <xdr:sp>
      <xdr:nvSpPr>
        <xdr:cNvPr id="1" name="1 CuadroTexto"/>
        <xdr:cNvSpPr txBox="1">
          <a:spLocks noChangeArrowheads="1"/>
        </xdr:cNvSpPr>
      </xdr:nvSpPr>
      <xdr:spPr>
        <a:xfrm>
          <a:off x="4086225" y="13801725"/>
          <a:ext cx="3448050" cy="895350"/>
        </a:xfrm>
        <a:prstGeom prst="rect">
          <a:avLst/>
        </a:prstGeom>
        <a:solidFill>
          <a:srgbClr val="CCC1DA"/>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Después de la ampliacion</a:t>
          </a:r>
          <a:r>
            <a:rPr lang="en-US" cap="none" sz="1200" b="0" i="0" u="none" baseline="0">
              <a:solidFill>
                <a:srgbClr val="000000"/>
              </a:solidFill>
              <a:latin typeface="Calibri"/>
              <a:ea typeface="Calibri"/>
              <a:cs typeface="Calibri"/>
            </a:rPr>
            <a:t>, el precio de las acciones caerá en  la cuantía del derecho de asignación gratuita. además, el beneficio por acición se  diluye al aumentar el número de acciones en circulación.</a:t>
          </a:r>
        </a:p>
      </xdr:txBody>
    </xdr:sp>
    <xdr:clientData/>
  </xdr:twoCellAnchor>
  <xdr:twoCellAnchor>
    <xdr:from>
      <xdr:col>3</xdr:col>
      <xdr:colOff>180975</xdr:colOff>
      <xdr:row>93</xdr:row>
      <xdr:rowOff>0</xdr:rowOff>
    </xdr:from>
    <xdr:to>
      <xdr:col>8</xdr:col>
      <xdr:colOff>685800</xdr:colOff>
      <xdr:row>100</xdr:row>
      <xdr:rowOff>57150</xdr:rowOff>
    </xdr:to>
    <xdr:sp>
      <xdr:nvSpPr>
        <xdr:cNvPr id="2" name="2 CuadroTexto"/>
        <xdr:cNvSpPr txBox="1">
          <a:spLocks noChangeArrowheads="1"/>
        </xdr:cNvSpPr>
      </xdr:nvSpPr>
      <xdr:spPr>
        <a:xfrm>
          <a:off x="3552825" y="18602325"/>
          <a:ext cx="4314825" cy="1438275"/>
        </a:xfrm>
        <a:prstGeom prst="rect">
          <a:avLst/>
        </a:prstGeom>
        <a:solidFill>
          <a:srgbClr val="E6E0EC"/>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la ampliacion a diseñar debe cumplir dos  condiciones:  en primer lugar,</a:t>
          </a:r>
          <a:r>
            <a:rPr lang="en-US" cap="none" sz="1200" b="0" i="0" u="none" baseline="0">
              <a:solidFill>
                <a:srgbClr val="000000"/>
              </a:solidFill>
              <a:latin typeface="Calibri"/>
              <a:ea typeface="Calibri"/>
              <a:cs typeface="Calibri"/>
            </a:rPr>
            <a:t> la sociedad debe obtener financiación por importe de 3 millones, segundo: la caída que experimente el precio de las acciones  tras la ampliacion de capital , esto es, el valor teorico del derecho de suscripcion  debe ser  de 0.40 Euros.  Por tanto, podemos  plantear un sistema de dos ecuaciones  cuya resolucion nos permitira conocer las caracteristicas de la ampliación.</a:t>
          </a:r>
        </a:p>
      </xdr:txBody>
    </xdr:sp>
    <xdr:clientData/>
  </xdr:twoCellAnchor>
  <xdr:twoCellAnchor editAs="oneCell">
    <xdr:from>
      <xdr:col>1</xdr:col>
      <xdr:colOff>104775</xdr:colOff>
      <xdr:row>0</xdr:row>
      <xdr:rowOff>123825</xdr:rowOff>
    </xdr:from>
    <xdr:to>
      <xdr:col>1</xdr:col>
      <xdr:colOff>542925</xdr:colOff>
      <xdr:row>3</xdr:row>
      <xdr:rowOff>28575</xdr:rowOff>
    </xdr:to>
    <xdr:pic>
      <xdr:nvPicPr>
        <xdr:cNvPr id="3" name="3 Imagen" descr="image001.jpg"/>
        <xdr:cNvPicPr preferRelativeResize="1">
          <a:picLocks noChangeAspect="1"/>
        </xdr:cNvPicPr>
      </xdr:nvPicPr>
      <xdr:blipFill>
        <a:blip r:embed="rId1"/>
        <a:stretch>
          <a:fillRect/>
        </a:stretch>
      </xdr:blipFill>
      <xdr:spPr>
        <a:xfrm>
          <a:off x="447675" y="123825"/>
          <a:ext cx="4381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cetafinanciera.com/"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oleObject" Target="../embeddings/oleObject_0_2.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B4:D116"/>
  <sheetViews>
    <sheetView tabSelected="1" zoomScalePageLayoutView="0" workbookViewId="0" topLeftCell="A1">
      <selection activeCell="F86" sqref="F86"/>
    </sheetView>
  </sheetViews>
  <sheetFormatPr defaultColWidth="11.421875" defaultRowHeight="15"/>
  <cols>
    <col min="1" max="1" width="5.140625" style="1" customWidth="1"/>
    <col min="2" max="2" width="31.28125" style="1" customWidth="1"/>
    <col min="3" max="3" width="14.140625" style="2" bestFit="1" customWidth="1"/>
    <col min="4" max="16384" width="11.421875" style="1" customWidth="1"/>
  </cols>
  <sheetData>
    <row r="1" ht="15.75"/>
    <row r="2" ht="15.75"/>
    <row r="3" ht="15.75"/>
    <row r="4" ht="15.75">
      <c r="B4" s="16" t="s">
        <v>73</v>
      </c>
    </row>
    <row r="5" ht="15.75"/>
    <row r="6" spans="2:3" ht="15.75">
      <c r="B6" s="17" t="s">
        <v>0</v>
      </c>
      <c r="C6" s="17"/>
    </row>
    <row r="7" ht="15.75"/>
    <row r="8" spans="2:3" ht="15.75">
      <c r="B8" s="1" t="s">
        <v>1</v>
      </c>
      <c r="C8" s="2">
        <v>15000000</v>
      </c>
    </row>
    <row r="9" spans="2:3" ht="15.75">
      <c r="B9" s="1" t="s">
        <v>2</v>
      </c>
      <c r="C9" s="2">
        <v>9000000</v>
      </c>
    </row>
    <row r="10" spans="2:3" ht="15.75">
      <c r="B10" s="1" t="s">
        <v>3</v>
      </c>
      <c r="C10" s="2">
        <v>9</v>
      </c>
    </row>
    <row r="11" spans="2:3" ht="15.75">
      <c r="B11" s="1" t="s">
        <v>8</v>
      </c>
      <c r="C11" s="2">
        <v>5</v>
      </c>
    </row>
    <row r="12" spans="2:3" ht="15.75">
      <c r="B12" s="1" t="s">
        <v>4</v>
      </c>
      <c r="C12" s="3">
        <v>0.4</v>
      </c>
    </row>
    <row r="13" ht="15.75"/>
    <row r="14" ht="15.75">
      <c r="B14" s="9" t="s">
        <v>5</v>
      </c>
    </row>
    <row r="15" spans="2:3" ht="15.75">
      <c r="B15" s="17" t="s">
        <v>6</v>
      </c>
      <c r="C15" s="17"/>
    </row>
    <row r="16" spans="2:3" ht="15.75">
      <c r="B16" s="1" t="s">
        <v>11</v>
      </c>
      <c r="C16" s="3">
        <f>1-C12</f>
        <v>0.6</v>
      </c>
    </row>
    <row r="17" spans="2:3" ht="15.75">
      <c r="B17" s="1" t="s">
        <v>13</v>
      </c>
      <c r="C17" s="2">
        <f>+C11*C16</f>
        <v>3</v>
      </c>
    </row>
    <row r="18" spans="2:3" ht="15.75">
      <c r="B18" s="1" t="s">
        <v>7</v>
      </c>
      <c r="C18" s="2">
        <f>+C9/(C11*C16)</f>
        <v>3000000</v>
      </c>
    </row>
    <row r="19" spans="2:4" ht="15.75">
      <c r="B19" s="1" t="s">
        <v>9</v>
      </c>
      <c r="C19" s="3">
        <f>+C18/C8</f>
        <v>0.2</v>
      </c>
      <c r="D19" s="4" t="s">
        <v>10</v>
      </c>
    </row>
    <row r="20" spans="2:4" ht="15.75">
      <c r="B20" s="1" t="s">
        <v>37</v>
      </c>
      <c r="C20" s="8">
        <v>1</v>
      </c>
      <c r="D20" s="4"/>
    </row>
    <row r="21" spans="2:4" ht="15.75">
      <c r="B21" s="1" t="s">
        <v>38</v>
      </c>
      <c r="C21" s="8">
        <v>5</v>
      </c>
      <c r="D21" s="4"/>
    </row>
    <row r="22" spans="2:3" ht="15.75">
      <c r="B22" s="17" t="s">
        <v>12</v>
      </c>
      <c r="C22" s="17"/>
    </row>
    <row r="23" ht="15.75"/>
    <row r="24" ht="15.75"/>
    <row r="25" ht="15.75"/>
    <row r="26" ht="15.75"/>
    <row r="27" ht="15.75"/>
    <row r="28" spans="2:3" ht="15.75">
      <c r="B28" s="1" t="s">
        <v>14</v>
      </c>
      <c r="C28" s="5">
        <f>+C18*(C10-C17)/(C8+C18)</f>
        <v>1</v>
      </c>
    </row>
    <row r="29" ht="15.75"/>
    <row r="30" spans="2:3" ht="15.75">
      <c r="B30" s="17" t="s">
        <v>15</v>
      </c>
      <c r="C30" s="17"/>
    </row>
    <row r="31" spans="2:3" ht="15.75">
      <c r="B31" s="1" t="s">
        <v>16</v>
      </c>
      <c r="C31" s="3">
        <v>0.01</v>
      </c>
    </row>
    <row r="32" spans="2:3" ht="15.75">
      <c r="B32" s="1" t="s">
        <v>17</v>
      </c>
      <c r="C32" s="2">
        <f>+C31*C8</f>
        <v>150000</v>
      </c>
    </row>
    <row r="33" spans="2:3" ht="15.75">
      <c r="B33" s="1" t="s">
        <v>18</v>
      </c>
      <c r="C33" s="2">
        <f>+C32</f>
        <v>150000</v>
      </c>
    </row>
    <row r="34" spans="2:3" ht="15.75">
      <c r="B34" s="1" t="s">
        <v>19</v>
      </c>
      <c r="C34" s="2">
        <f>+C33*C19</f>
        <v>30000</v>
      </c>
    </row>
    <row r="35" spans="2:3" ht="15.75">
      <c r="B35" s="1" t="s">
        <v>20</v>
      </c>
      <c r="C35" s="2">
        <f>+C34*C17</f>
        <v>90000</v>
      </c>
    </row>
    <row r="36" ht="15.75"/>
    <row r="37" spans="2:3" ht="15.75">
      <c r="B37" s="17" t="s">
        <v>21</v>
      </c>
      <c r="C37" s="17"/>
    </row>
    <row r="38" spans="2:3" ht="15.75">
      <c r="B38" s="1" t="s">
        <v>41</v>
      </c>
      <c r="C38" s="2">
        <v>3600</v>
      </c>
    </row>
    <row r="39" spans="2:3" ht="15.75">
      <c r="B39" s="1" t="s">
        <v>22</v>
      </c>
      <c r="C39" s="6">
        <f>+C38/(C18+C8)</f>
        <v>0.0002</v>
      </c>
    </row>
    <row r="40" ht="15.75"/>
    <row r="41" spans="2:3" ht="15.75">
      <c r="B41" s="17" t="s">
        <v>23</v>
      </c>
      <c r="C41" s="17"/>
    </row>
    <row r="42" spans="2:3" ht="15.75">
      <c r="B42" s="1" t="s">
        <v>24</v>
      </c>
      <c r="C42" s="2">
        <v>16000</v>
      </c>
    </row>
    <row r="43" spans="2:3" ht="15.75">
      <c r="B43" s="1" t="s">
        <v>25</v>
      </c>
      <c r="C43" s="7" t="s">
        <v>26</v>
      </c>
    </row>
    <row r="44" spans="2:3" ht="15.75">
      <c r="B44" s="1" t="s">
        <v>28</v>
      </c>
      <c r="C44" s="2" t="s">
        <v>27</v>
      </c>
    </row>
    <row r="45" ht="15.75">
      <c r="B45" s="1" t="s">
        <v>29</v>
      </c>
    </row>
    <row r="46" ht="15.75"/>
    <row r="47" ht="15.75"/>
    <row r="48" spans="2:3" ht="15.75">
      <c r="B48" s="4" t="s">
        <v>26</v>
      </c>
      <c r="C48" s="2">
        <f>+C42*C17/(C17+C11)</f>
        <v>6000</v>
      </c>
    </row>
    <row r="49" spans="2:3" ht="15.75">
      <c r="B49" s="1" t="s">
        <v>31</v>
      </c>
      <c r="C49" s="8">
        <f>+C42-C48</f>
        <v>10000</v>
      </c>
    </row>
    <row r="50" spans="2:3" ht="15.75">
      <c r="B50" s="1" t="s">
        <v>30</v>
      </c>
      <c r="C50" s="2">
        <f>+C49*C19</f>
        <v>2000</v>
      </c>
    </row>
    <row r="51" spans="2:3" ht="15.75">
      <c r="B51" s="1" t="s">
        <v>20</v>
      </c>
      <c r="C51" s="2">
        <f>+C50*C17</f>
        <v>6000</v>
      </c>
    </row>
    <row r="52" spans="2:3" ht="15.75">
      <c r="B52" s="1" t="s">
        <v>32</v>
      </c>
      <c r="C52" s="2">
        <f>+C48*C28</f>
        <v>6000</v>
      </c>
    </row>
    <row r="53" spans="2:3" ht="15.75">
      <c r="B53" s="1" t="s">
        <v>33</v>
      </c>
      <c r="C53" s="2">
        <f>+C51-C52</f>
        <v>0</v>
      </c>
    </row>
    <row r="54" ht="15.75"/>
    <row r="55" spans="2:3" ht="15.75">
      <c r="B55" s="17" t="s">
        <v>34</v>
      </c>
      <c r="C55" s="17"/>
    </row>
    <row r="56" spans="2:3" ht="15.75">
      <c r="B56" s="1" t="s">
        <v>35</v>
      </c>
      <c r="C56" s="2">
        <v>20000</v>
      </c>
    </row>
    <row r="57" spans="2:3" ht="15.75">
      <c r="B57" s="1" t="s">
        <v>36</v>
      </c>
      <c r="C57" s="2">
        <f>+C56*C21</f>
        <v>100000</v>
      </c>
    </row>
    <row r="58" spans="2:3" ht="15.75">
      <c r="B58" s="1" t="s">
        <v>20</v>
      </c>
      <c r="C58" s="2">
        <f>+C56*C17</f>
        <v>60000</v>
      </c>
    </row>
    <row r="59" spans="2:3" ht="15.75">
      <c r="B59" s="1" t="s">
        <v>39</v>
      </c>
      <c r="C59" s="2">
        <f>+C58/C28</f>
        <v>60000</v>
      </c>
    </row>
    <row r="60" spans="2:3" ht="15.75">
      <c r="B60" s="1" t="s">
        <v>40</v>
      </c>
      <c r="C60" s="2">
        <f>+C57+C59</f>
        <v>160000</v>
      </c>
    </row>
    <row r="61" ht="15.75"/>
    <row r="62" spans="2:3" ht="15.75">
      <c r="B62" s="18" t="s">
        <v>42</v>
      </c>
      <c r="C62" s="18"/>
    </row>
    <row r="63" spans="2:3" ht="15.75">
      <c r="B63" s="17" t="s">
        <v>0</v>
      </c>
      <c r="C63" s="17"/>
    </row>
    <row r="64" ht="15.75"/>
    <row r="65" ht="15.75"/>
    <row r="66" ht="15.75"/>
    <row r="67" ht="15.75"/>
    <row r="68" spans="2:3" ht="15.75">
      <c r="B68" s="1" t="s">
        <v>44</v>
      </c>
      <c r="C68" s="2">
        <v>500000</v>
      </c>
    </row>
    <row r="69" spans="2:3" ht="15.75">
      <c r="B69" s="1" t="s">
        <v>45</v>
      </c>
      <c r="C69" s="2">
        <v>2</v>
      </c>
    </row>
    <row r="70" spans="2:3" ht="15.75">
      <c r="B70" s="1" t="s">
        <v>46</v>
      </c>
      <c r="C70" s="2">
        <v>20</v>
      </c>
    </row>
    <row r="71" spans="2:3" ht="15.75">
      <c r="B71" s="1" t="s">
        <v>47</v>
      </c>
      <c r="C71" s="2">
        <v>1250000</v>
      </c>
    </row>
    <row r="72" spans="2:3" ht="15.75">
      <c r="B72" s="1" t="s">
        <v>48</v>
      </c>
      <c r="C72" s="7" t="s">
        <v>49</v>
      </c>
    </row>
    <row r="73" spans="2:3" ht="15.75">
      <c r="B73" s="1" t="s">
        <v>50</v>
      </c>
      <c r="C73" s="2">
        <v>1</v>
      </c>
    </row>
    <row r="74" spans="2:3" ht="15.75">
      <c r="B74" s="1" t="s">
        <v>51</v>
      </c>
      <c r="C74" s="2">
        <v>40</v>
      </c>
    </row>
    <row r="75" spans="2:3" ht="15.75">
      <c r="B75" s="1" t="s">
        <v>43</v>
      </c>
      <c r="C75" s="2">
        <f>+C70/(C71/C68)</f>
        <v>8</v>
      </c>
    </row>
    <row r="76" spans="2:3" ht="15.75">
      <c r="B76" s="1" t="s">
        <v>53</v>
      </c>
      <c r="C76" s="2">
        <v>0</v>
      </c>
    </row>
    <row r="77" spans="2:3" ht="15.75">
      <c r="B77" s="1" t="s">
        <v>52</v>
      </c>
      <c r="C77" s="11">
        <f>+C73*(C70-C76)/(C74+C73)</f>
        <v>0.4878048780487805</v>
      </c>
    </row>
    <row r="78" ht="15.75"/>
    <row r="79" spans="2:3" ht="15.75">
      <c r="B79" s="1" t="s">
        <v>54</v>
      </c>
      <c r="C79" s="11">
        <f>+C71/(C68+(C68/C74))</f>
        <v>2.4390243902439024</v>
      </c>
    </row>
    <row r="80" ht="15.75"/>
    <row r="81" spans="2:3" ht="15.75">
      <c r="B81" s="1" t="s">
        <v>55</v>
      </c>
      <c r="C81" s="2">
        <f>+(C70-C77)/C79</f>
        <v>8</v>
      </c>
    </row>
    <row r="82" ht="15.75"/>
    <row r="83" ht="15.75"/>
    <row r="84" spans="2:4" ht="15.75">
      <c r="B84" s="18" t="s">
        <v>56</v>
      </c>
      <c r="C84" s="18"/>
      <c r="D84" s="12"/>
    </row>
    <row r="85" spans="2:4" ht="15.75">
      <c r="B85" s="17" t="s">
        <v>0</v>
      </c>
      <c r="C85" s="17"/>
      <c r="D85" s="5"/>
    </row>
    <row r="86" ht="15.75">
      <c r="D86" s="5"/>
    </row>
    <row r="87" spans="2:3" ht="15.75">
      <c r="B87" s="1" t="s">
        <v>57</v>
      </c>
      <c r="C87" s="2">
        <v>3000000</v>
      </c>
    </row>
    <row r="88" spans="2:3" ht="15.75">
      <c r="B88" s="1" t="s">
        <v>46</v>
      </c>
      <c r="C88" s="2">
        <v>19</v>
      </c>
    </row>
    <row r="89" spans="2:3" ht="15.75">
      <c r="B89" s="1" t="s">
        <v>58</v>
      </c>
      <c r="C89" s="2">
        <v>1800000</v>
      </c>
    </row>
    <row r="90" spans="2:3" ht="15.75">
      <c r="B90" s="1" t="s">
        <v>59</v>
      </c>
      <c r="C90" s="8">
        <v>0.4</v>
      </c>
    </row>
    <row r="91" spans="2:3" ht="15.75">
      <c r="B91" s="1" t="s">
        <v>68</v>
      </c>
      <c r="C91" s="3">
        <v>0.15</v>
      </c>
    </row>
    <row r="92" spans="2:3" ht="15.75">
      <c r="B92" s="1" t="s">
        <v>70</v>
      </c>
      <c r="C92" s="3">
        <v>0.1</v>
      </c>
    </row>
    <row r="93" ht="15.75">
      <c r="B93" s="1" t="s">
        <v>5</v>
      </c>
    </row>
    <row r="94" ht="15.75">
      <c r="B94" s="1" t="s">
        <v>6</v>
      </c>
    </row>
    <row r="95" spans="2:3" ht="15.75">
      <c r="B95" s="1" t="s">
        <v>60</v>
      </c>
      <c r="C95" s="2" t="s">
        <v>61</v>
      </c>
    </row>
    <row r="96" spans="2:3" ht="15.75">
      <c r="B96" s="1" t="s">
        <v>62</v>
      </c>
      <c r="C96" s="2" t="s">
        <v>63</v>
      </c>
    </row>
    <row r="98" spans="2:3" ht="15.75">
      <c r="B98" s="1" t="s">
        <v>64</v>
      </c>
      <c r="C98" s="2">
        <v>200000</v>
      </c>
    </row>
    <row r="100" spans="2:3" ht="15.75">
      <c r="B100" s="1" t="s">
        <v>9</v>
      </c>
      <c r="C100" s="13">
        <f>+C98/C89</f>
        <v>0.1111111111111111</v>
      </c>
    </row>
    <row r="101" ht="15.75">
      <c r="C101" s="7" t="s">
        <v>65</v>
      </c>
    </row>
    <row r="102" spans="2:3" ht="15.75">
      <c r="B102" s="1" t="s">
        <v>50</v>
      </c>
      <c r="C102" s="2">
        <v>1</v>
      </c>
    </row>
    <row r="103" spans="2:3" ht="15.75">
      <c r="B103" s="1" t="s">
        <v>51</v>
      </c>
      <c r="C103" s="2">
        <v>9</v>
      </c>
    </row>
    <row r="105" spans="2:3" ht="15.75">
      <c r="B105" s="1" t="s">
        <v>66</v>
      </c>
      <c r="C105" s="10">
        <f>+C87/C98</f>
        <v>15</v>
      </c>
    </row>
    <row r="107" ht="15.75">
      <c r="B107" s="1" t="s">
        <v>12</v>
      </c>
    </row>
    <row r="108" spans="2:3" ht="15.75">
      <c r="B108" s="1" t="s">
        <v>67</v>
      </c>
      <c r="C108" s="11">
        <f>+C105+(C103*C90)</f>
        <v>18.6</v>
      </c>
    </row>
    <row r="110" ht="15.75">
      <c r="B110" s="1" t="s">
        <v>21</v>
      </c>
    </row>
    <row r="111" spans="2:3" ht="15.75">
      <c r="B111" s="1" t="s">
        <v>69</v>
      </c>
      <c r="C111" s="14">
        <f>+C88*(1-C91)</f>
        <v>16.15</v>
      </c>
    </row>
    <row r="112" spans="2:3" ht="15.75">
      <c r="B112" s="1" t="s">
        <v>14</v>
      </c>
      <c r="C112" s="15">
        <f>+(C102*(C111-C105))/(C102+C103)</f>
        <v>0.11499999999999985</v>
      </c>
    </row>
    <row r="114" spans="2:3" ht="15.75">
      <c r="B114" s="1" t="s">
        <v>23</v>
      </c>
      <c r="C114" s="11"/>
    </row>
    <row r="115" spans="2:3" ht="15.75">
      <c r="B115" s="1" t="s">
        <v>71</v>
      </c>
      <c r="C115" s="2">
        <f>+C92*C89</f>
        <v>180000</v>
      </c>
    </row>
    <row r="116" spans="2:3" ht="15.75">
      <c r="B116" s="1" t="s">
        <v>72</v>
      </c>
      <c r="C116" s="13">
        <f>+C115/(C98+C89)</f>
        <v>0.09</v>
      </c>
    </row>
  </sheetData>
  <sheetProtection/>
  <mergeCells count="11">
    <mergeCell ref="B41:C41"/>
    <mergeCell ref="B6:C6"/>
    <mergeCell ref="B15:C15"/>
    <mergeCell ref="B22:C22"/>
    <mergeCell ref="B30:C30"/>
    <mergeCell ref="B37:C37"/>
    <mergeCell ref="B55:C55"/>
    <mergeCell ref="B63:C63"/>
    <mergeCell ref="B62:C62"/>
    <mergeCell ref="B84:C84"/>
    <mergeCell ref="B85:C85"/>
  </mergeCells>
  <hyperlinks>
    <hyperlink ref="B4" r:id="rId1" display="www.gacetafinanciera.com"/>
  </hyperlinks>
  <printOptions/>
  <pageMargins left="0.7" right="0.7" top="0.75" bottom="0.75" header="0.3" footer="0.3"/>
  <pageSetup orientation="portrait" paperSize="9" r:id="rId8"/>
  <drawing r:id="rId7"/>
  <legacyDrawing r:id="rId6"/>
  <oleObjects>
    <oleObject progId="Equation.3" shapeId="2110321" r:id="rId3"/>
    <oleObject progId="Equation.3" shapeId="2110320" r:id="rId4"/>
    <oleObject progId="Equation.3" shapeId="2110319"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2009-05-02T01:28:39Z</dcterms:created>
  <dcterms:modified xsi:type="dcterms:W3CDTF">2009-05-12T22:02:24Z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